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040" windowHeight="8616" activeTab="1"/>
  </bookViews>
  <sheets>
    <sheet name="Доходы" sheetId="1" r:id="rId1"/>
    <sheet name="Расходы" sheetId="2" r:id="rId2"/>
    <sheet name="Источ.дефицита" sheetId="3" r:id="rId3"/>
  </sheets>
  <definedNames>
    <definedName name="Z_7E57BABF_6F8C_4E26_A3F1_A6DB608DBA99_.wvu.PrintArea" localSheetId="0" hidden="1">Доходы!$A$1:$J$30</definedName>
    <definedName name="_xlnm.Print_Area" localSheetId="0">Доходы!$A$1:$P$34</definedName>
  </definedNames>
  <calcPr calcId="125725"/>
  <customWorkbookViews>
    <customWorkbookView name="KushnerikEG - Личное представление" guid="{7E57BABF-6F8C-4E26-A3F1-A6DB608DBA99}" autoUpdate="1" mergeInterval="5" personalView="1" maximized="1" xWindow="1" yWindow="1" windowWidth="1440" windowHeight="624" activeSheetId="3"/>
  </customWorkbookViews>
</workbook>
</file>

<file path=xl/calcChain.xml><?xml version="1.0" encoding="utf-8"?>
<calcChain xmlns="http://schemas.openxmlformats.org/spreadsheetml/2006/main">
  <c r="S61" i="2"/>
  <c r="S59"/>
  <c r="S58"/>
  <c r="S49"/>
  <c r="S48"/>
  <c r="S46"/>
  <c r="S45"/>
  <c r="S44"/>
  <c r="S43"/>
  <c r="S40"/>
  <c r="S39" s="1"/>
  <c r="S38"/>
  <c r="S37"/>
  <c r="S36"/>
  <c r="S35"/>
  <c r="S33"/>
  <c r="S26"/>
  <c r="S25"/>
  <c r="S24"/>
  <c r="S20"/>
  <c r="S13"/>
  <c r="S14"/>
  <c r="S16"/>
  <c r="S19"/>
  <c r="S12"/>
  <c r="T67"/>
  <c r="S65"/>
  <c r="T65"/>
  <c r="S62"/>
  <c r="T62"/>
  <c r="T57"/>
  <c r="T52"/>
  <c r="S50"/>
  <c r="T50"/>
  <c r="T47"/>
  <c r="T41"/>
  <c r="T39"/>
  <c r="T34"/>
  <c r="T27"/>
  <c r="T22"/>
  <c r="T20"/>
  <c r="T11"/>
  <c r="R11"/>
  <c r="R20"/>
  <c r="R22"/>
  <c r="R27"/>
  <c r="R34"/>
  <c r="R39"/>
  <c r="R41"/>
  <c r="R47"/>
  <c r="R50"/>
  <c r="R52"/>
  <c r="P10"/>
  <c r="O64"/>
  <c r="M45"/>
  <c r="S67" l="1"/>
  <c r="S57"/>
  <c r="S52"/>
  <c r="S47"/>
  <c r="S41"/>
  <c r="S34"/>
  <c r="S27"/>
  <c r="S22"/>
  <c r="S11"/>
  <c r="T10"/>
  <c r="K9" i="1"/>
  <c r="I9"/>
  <c r="F20" i="2"/>
  <c r="S10" l="1"/>
  <c r="Q61"/>
  <c r="Q60"/>
  <c r="Q44"/>
  <c r="Q40"/>
  <c r="Q23"/>
  <c r="O61"/>
  <c r="O60"/>
  <c r="O49"/>
  <c r="O37"/>
  <c r="O38"/>
  <c r="O33"/>
  <c r="O32"/>
  <c r="O30"/>
  <c r="O25"/>
  <c r="O24"/>
  <c r="O23"/>
  <c r="O12"/>
  <c r="E20" l="1"/>
  <c r="G20"/>
  <c r="H20"/>
  <c r="I20"/>
  <c r="F11"/>
  <c r="H11"/>
  <c r="G69"/>
  <c r="G54"/>
  <c r="G49"/>
  <c r="G48"/>
  <c r="G46"/>
  <c r="G44"/>
  <c r="G43"/>
  <c r="G42"/>
  <c r="G40"/>
  <c r="G37"/>
  <c r="G36"/>
  <c r="G35"/>
  <c r="G33"/>
  <c r="G32"/>
  <c r="G31"/>
  <c r="G30"/>
  <c r="G25"/>
  <c r="G13"/>
  <c r="G14"/>
  <c r="G16"/>
  <c r="G18"/>
  <c r="G19"/>
  <c r="M66"/>
  <c r="M63"/>
  <c r="M60"/>
  <c r="M61"/>
  <c r="M56"/>
  <c r="M55"/>
  <c r="M54"/>
  <c r="M53"/>
  <c r="M49"/>
  <c r="M46"/>
  <c r="M44"/>
  <c r="M43"/>
  <c r="M42"/>
  <c r="M40"/>
  <c r="M38"/>
  <c r="M37"/>
  <c r="M36"/>
  <c r="M35"/>
  <c r="M33"/>
  <c r="M32"/>
  <c r="M31"/>
  <c r="M29"/>
  <c r="M28"/>
  <c r="M26"/>
  <c r="M25"/>
  <c r="M23"/>
  <c r="K69"/>
  <c r="K64"/>
  <c r="K63"/>
  <c r="K61"/>
  <c r="K59"/>
  <c r="K58"/>
  <c r="K56"/>
  <c r="K55"/>
  <c r="K54"/>
  <c r="K53"/>
  <c r="K49"/>
  <c r="K48"/>
  <c r="K46"/>
  <c r="K45"/>
  <c r="K44"/>
  <c r="K43"/>
  <c r="K42"/>
  <c r="K40"/>
  <c r="K36"/>
  <c r="K37"/>
  <c r="K33"/>
  <c r="K32"/>
  <c r="K31"/>
  <c r="K30"/>
  <c r="K29"/>
  <c r="K28"/>
  <c r="K26"/>
  <c r="K25"/>
  <c r="K24"/>
  <c r="K23"/>
  <c r="K13"/>
  <c r="K14"/>
  <c r="K15"/>
  <c r="K16"/>
  <c r="K18"/>
  <c r="K19"/>
  <c r="K12"/>
  <c r="I66"/>
  <c r="I63"/>
  <c r="I56"/>
  <c r="I55"/>
  <c r="I44"/>
  <c r="I33"/>
  <c r="I32"/>
  <c r="I31"/>
  <c r="I30"/>
  <c r="I29"/>
  <c r="I28"/>
  <c r="I26"/>
  <c r="I25"/>
  <c r="I24"/>
  <c r="I23"/>
  <c r="I14"/>
  <c r="I16"/>
  <c r="I19"/>
  <c r="G61"/>
  <c r="G60"/>
  <c r="G59"/>
  <c r="G58"/>
  <c r="H27"/>
  <c r="J27"/>
  <c r="L27"/>
  <c r="N27"/>
  <c r="P27"/>
  <c r="J11"/>
  <c r="L11"/>
  <c r="N11"/>
  <c r="P11"/>
  <c r="E64"/>
  <c r="E63"/>
  <c r="F57"/>
  <c r="H57"/>
  <c r="J57"/>
  <c r="L57"/>
  <c r="N57"/>
  <c r="P57"/>
  <c r="R57"/>
  <c r="E61"/>
  <c r="E58"/>
  <c r="E56"/>
  <c r="E54"/>
  <c r="E53"/>
  <c r="E51"/>
  <c r="F41"/>
  <c r="H41"/>
  <c r="J41"/>
  <c r="L41"/>
  <c r="N41"/>
  <c r="P41"/>
  <c r="E46"/>
  <c r="E44"/>
  <c r="E40"/>
  <c r="E36"/>
  <c r="E35"/>
  <c r="E33"/>
  <c r="E32"/>
  <c r="E31"/>
  <c r="E30"/>
  <c r="E25"/>
  <c r="E14"/>
  <c r="E19"/>
  <c r="F62"/>
  <c r="H62"/>
  <c r="J62"/>
  <c r="L62"/>
  <c r="N62"/>
  <c r="P62"/>
  <c r="Q62"/>
  <c r="R62"/>
  <c r="D62"/>
  <c r="D57"/>
  <c r="D41"/>
  <c r="G11" l="1"/>
  <c r="E57"/>
  <c r="E11"/>
  <c r="E41"/>
  <c r="G27"/>
  <c r="K27"/>
  <c r="E62"/>
  <c r="I27"/>
  <c r="K62"/>
  <c r="K57"/>
  <c r="K41"/>
  <c r="K11"/>
  <c r="G62"/>
  <c r="G57"/>
  <c r="G41"/>
  <c r="O17" i="3"/>
  <c r="O9"/>
  <c r="L19"/>
  <c r="N19" s="1"/>
  <c r="L18"/>
  <c r="N18" s="1"/>
  <c r="P18" s="1"/>
  <c r="K17"/>
  <c r="L17" s="1"/>
  <c r="N17" s="1"/>
  <c r="O25" i="1"/>
  <c r="O24" s="1"/>
  <c r="O9"/>
  <c r="N33"/>
  <c r="P33" s="1"/>
  <c r="P17" i="3" l="1"/>
  <c r="K8"/>
  <c r="M9" i="1"/>
  <c r="G9" l="1"/>
  <c r="E9"/>
  <c r="C12" i="3"/>
  <c r="C9"/>
  <c r="B9" i="1" l="1"/>
  <c r="E12" i="3" l="1"/>
  <c r="E8" s="1"/>
  <c r="F13"/>
  <c r="F32" i="1"/>
  <c r="H32" s="1"/>
  <c r="J32" s="1"/>
  <c r="L32" s="1"/>
  <c r="N32" s="1"/>
  <c r="P32" s="1"/>
  <c r="M9" i="3"/>
  <c r="D11"/>
  <c r="D10"/>
  <c r="C8"/>
  <c r="O12"/>
  <c r="O8" s="1"/>
  <c r="D14"/>
  <c r="F31" i="1"/>
  <c r="H31" s="1"/>
  <c r="J31" s="1"/>
  <c r="L31" s="1"/>
  <c r="N31" s="1"/>
  <c r="P31" s="1"/>
  <c r="D15"/>
  <c r="F15" s="1"/>
  <c r="H15" s="1"/>
  <c r="J15" s="1"/>
  <c r="L15" s="1"/>
  <c r="N15" s="1"/>
  <c r="P15" s="1"/>
  <c r="J11" i="3"/>
  <c r="L11" s="1"/>
  <c r="D23" i="1"/>
  <c r="F23" s="1"/>
  <c r="H23" s="1"/>
  <c r="J23" s="1"/>
  <c r="L23" s="1"/>
  <c r="N23" s="1"/>
  <c r="P23" s="1"/>
  <c r="D9" i="3" l="1"/>
  <c r="F10"/>
  <c r="H10" s="1"/>
  <c r="J10" s="1"/>
  <c r="L10" s="1"/>
  <c r="N10" s="1"/>
  <c r="J9"/>
  <c r="L9" s="1"/>
  <c r="N9" s="1"/>
  <c r="D34" i="1"/>
  <c r="F34" s="1"/>
  <c r="H34" s="1"/>
  <c r="M12" i="3"/>
  <c r="M8" s="1"/>
  <c r="N11"/>
  <c r="B12"/>
  <c r="B9"/>
  <c r="D16"/>
  <c r="F16" s="1"/>
  <c r="H16" s="1"/>
  <c r="J16" s="1"/>
  <c r="L16" s="1"/>
  <c r="N16" s="1"/>
  <c r="P16" s="1"/>
  <c r="D15"/>
  <c r="F14"/>
  <c r="H14" s="1"/>
  <c r="J14" s="1"/>
  <c r="L14" s="1"/>
  <c r="N14" s="1"/>
  <c r="P14" s="1"/>
  <c r="H13"/>
  <c r="I12"/>
  <c r="G12"/>
  <c r="G8" s="1"/>
  <c r="I9"/>
  <c r="F9"/>
  <c r="H9" s="1"/>
  <c r="P10" l="1"/>
  <c r="P11"/>
  <c r="P9"/>
  <c r="I8"/>
  <c r="B8"/>
  <c r="D12"/>
  <c r="F12" s="1"/>
  <c r="F15"/>
  <c r="H12"/>
  <c r="J13"/>
  <c r="L13" s="1"/>
  <c r="D8" l="1"/>
  <c r="H15"/>
  <c r="F8"/>
  <c r="N13"/>
  <c r="P13" s="1"/>
  <c r="L12"/>
  <c r="N12" s="1"/>
  <c r="P12" s="1"/>
  <c r="J12"/>
  <c r="O35" i="2"/>
  <c r="Q69"/>
  <c r="Q59"/>
  <c r="Q58"/>
  <c r="Q56"/>
  <c r="Q55"/>
  <c r="Q54"/>
  <c r="Q53"/>
  <c r="Q51"/>
  <c r="Q49"/>
  <c r="Q48"/>
  <c r="Q46"/>
  <c r="Q45"/>
  <c r="Q43"/>
  <c r="Q42"/>
  <c r="Q38"/>
  <c r="Q37"/>
  <c r="Q36"/>
  <c r="Q35"/>
  <c r="Q33"/>
  <c r="Q32"/>
  <c r="Q31"/>
  <c r="Q30"/>
  <c r="Q29"/>
  <c r="Q28"/>
  <c r="Q26"/>
  <c r="Q25"/>
  <c r="Q24"/>
  <c r="Q19"/>
  <c r="Q18"/>
  <c r="Q16"/>
  <c r="Q14"/>
  <c r="Q15"/>
  <c r="Q13"/>
  <c r="Q12"/>
  <c r="Q20"/>
  <c r="O69"/>
  <c r="O62"/>
  <c r="O59"/>
  <c r="O58"/>
  <c r="O55"/>
  <c r="O54"/>
  <c r="O51"/>
  <c r="O48"/>
  <c r="O46"/>
  <c r="O45"/>
  <c r="O43"/>
  <c r="O42"/>
  <c r="O40"/>
  <c r="O36"/>
  <c r="O26"/>
  <c r="O19"/>
  <c r="O18"/>
  <c r="O16"/>
  <c r="O14"/>
  <c r="M64"/>
  <c r="M62" s="1"/>
  <c r="M59"/>
  <c r="M58"/>
  <c r="M51"/>
  <c r="M48"/>
  <c r="M19"/>
  <c r="M18"/>
  <c r="M16"/>
  <c r="M14"/>
  <c r="M13"/>
  <c r="M12"/>
  <c r="K35"/>
  <c r="I62"/>
  <c r="I59"/>
  <c r="I58"/>
  <c r="I48"/>
  <c r="I46"/>
  <c r="I43"/>
  <c r="I42"/>
  <c r="I40"/>
  <c r="I36"/>
  <c r="I37"/>
  <c r="I35"/>
  <c r="I12"/>
  <c r="I11" s="1"/>
  <c r="G22"/>
  <c r="E22"/>
  <c r="D52"/>
  <c r="Q57" l="1"/>
  <c r="O57"/>
  <c r="Q27"/>
  <c r="O27"/>
  <c r="M41"/>
  <c r="M10" s="1"/>
  <c r="O11"/>
  <c r="Q11"/>
  <c r="Q41"/>
  <c r="O41"/>
  <c r="M57"/>
  <c r="M27"/>
  <c r="M11"/>
  <c r="I57"/>
  <c r="I41"/>
  <c r="J15" i="3"/>
  <c r="H8"/>
  <c r="E67" i="2"/>
  <c r="F67"/>
  <c r="G67"/>
  <c r="H67"/>
  <c r="I67"/>
  <c r="J67"/>
  <c r="K67"/>
  <c r="L67"/>
  <c r="M67"/>
  <c r="N67"/>
  <c r="O67"/>
  <c r="P67"/>
  <c r="Q67"/>
  <c r="R67"/>
  <c r="E65"/>
  <c r="F65"/>
  <c r="G65"/>
  <c r="H65"/>
  <c r="I65"/>
  <c r="J65"/>
  <c r="K65"/>
  <c r="L65"/>
  <c r="M65"/>
  <c r="N65"/>
  <c r="O65"/>
  <c r="P65"/>
  <c r="Q65"/>
  <c r="R65"/>
  <c r="E52"/>
  <c r="F52"/>
  <c r="G52"/>
  <c r="H52"/>
  <c r="I52"/>
  <c r="J52"/>
  <c r="K52"/>
  <c r="L52"/>
  <c r="M52"/>
  <c r="N52"/>
  <c r="O52"/>
  <c r="P52"/>
  <c r="Q52"/>
  <c r="E50"/>
  <c r="F50"/>
  <c r="G50"/>
  <c r="H50"/>
  <c r="I50"/>
  <c r="J50"/>
  <c r="K50"/>
  <c r="L50"/>
  <c r="M50"/>
  <c r="N50"/>
  <c r="O50"/>
  <c r="P50"/>
  <c r="Q50"/>
  <c r="E47"/>
  <c r="F47"/>
  <c r="G47"/>
  <c r="H47"/>
  <c r="I47"/>
  <c r="J47"/>
  <c r="K47"/>
  <c r="L47"/>
  <c r="M47"/>
  <c r="N47"/>
  <c r="O47"/>
  <c r="P47"/>
  <c r="Q47"/>
  <c r="E34"/>
  <c r="F34"/>
  <c r="G34"/>
  <c r="I34"/>
  <c r="K34"/>
  <c r="M34"/>
  <c r="O34"/>
  <c r="Q34"/>
  <c r="E27"/>
  <c r="F27"/>
  <c r="F22"/>
  <c r="J20"/>
  <c r="K20"/>
  <c r="L20"/>
  <c r="M20"/>
  <c r="N20"/>
  <c r="O20"/>
  <c r="P20"/>
  <c r="E39"/>
  <c r="F39"/>
  <c r="G39"/>
  <c r="H39"/>
  <c r="I39"/>
  <c r="J39"/>
  <c r="K39"/>
  <c r="L39"/>
  <c r="M39"/>
  <c r="N39"/>
  <c r="O39"/>
  <c r="P39"/>
  <c r="Q39"/>
  <c r="D47"/>
  <c r="D34"/>
  <c r="D27"/>
  <c r="D22"/>
  <c r="D11"/>
  <c r="D67"/>
  <c r="D65"/>
  <c r="D50"/>
  <c r="D39"/>
  <c r="D20"/>
  <c r="Q22"/>
  <c r="O22"/>
  <c r="M22"/>
  <c r="M25" i="1"/>
  <c r="M24" s="1"/>
  <c r="K25"/>
  <c r="K24" s="1"/>
  <c r="I25"/>
  <c r="I24" s="1"/>
  <c r="G25"/>
  <c r="G24" s="1"/>
  <c r="J34"/>
  <c r="E25"/>
  <c r="E24" s="1"/>
  <c r="D27"/>
  <c r="F27" s="1"/>
  <c r="H27" s="1"/>
  <c r="J27" s="1"/>
  <c r="L27" s="1"/>
  <c r="N27" s="1"/>
  <c r="P27" s="1"/>
  <c r="D20"/>
  <c r="F20" s="1"/>
  <c r="H20" s="1"/>
  <c r="J20" s="1"/>
  <c r="L20" s="1"/>
  <c r="N20" s="1"/>
  <c r="P20" s="1"/>
  <c r="D19"/>
  <c r="F19" s="1"/>
  <c r="H19" s="1"/>
  <c r="J19" s="1"/>
  <c r="L19" s="1"/>
  <c r="N19" s="1"/>
  <c r="P19" s="1"/>
  <c r="D18"/>
  <c r="F18" s="1"/>
  <c r="H18" s="1"/>
  <c r="J18" s="1"/>
  <c r="L18" s="1"/>
  <c r="N18" s="1"/>
  <c r="P18" s="1"/>
  <c r="D17"/>
  <c r="F17" s="1"/>
  <c r="H17" s="1"/>
  <c r="J17" s="1"/>
  <c r="L17" s="1"/>
  <c r="N17" s="1"/>
  <c r="P17" s="1"/>
  <c r="D16"/>
  <c r="F16" s="1"/>
  <c r="H16" s="1"/>
  <c r="J16" s="1"/>
  <c r="L16" s="1"/>
  <c r="N16" s="1"/>
  <c r="P16" s="1"/>
  <c r="D13"/>
  <c r="F13" s="1"/>
  <c r="H13" s="1"/>
  <c r="J13" s="1"/>
  <c r="L13" s="1"/>
  <c r="N13" s="1"/>
  <c r="P13" s="1"/>
  <c r="D12"/>
  <c r="F12" s="1"/>
  <c r="H12" s="1"/>
  <c r="J12" s="1"/>
  <c r="L12" s="1"/>
  <c r="N12" s="1"/>
  <c r="P12" s="1"/>
  <c r="D11"/>
  <c r="F11" s="1"/>
  <c r="H11" s="1"/>
  <c r="J11" s="1"/>
  <c r="L11" s="1"/>
  <c r="N11" s="1"/>
  <c r="P11" s="1"/>
  <c r="D10"/>
  <c r="F10" s="1"/>
  <c r="H10" s="1"/>
  <c r="D21"/>
  <c r="F21" s="1"/>
  <c r="H21" s="1"/>
  <c r="J21" s="1"/>
  <c r="L21" s="1"/>
  <c r="N21" s="1"/>
  <c r="P21" s="1"/>
  <c r="B25"/>
  <c r="B24" s="1"/>
  <c r="G10" i="2" l="1"/>
  <c r="F10"/>
  <c r="L34" i="1"/>
  <c r="L15" i="3"/>
  <c r="J8"/>
  <c r="L8" s="1"/>
  <c r="N8" s="1"/>
  <c r="P8" s="1"/>
  <c r="E10" i="2"/>
  <c r="L10" i="1"/>
  <c r="N10" s="1"/>
  <c r="P10" s="1"/>
  <c r="I8"/>
  <c r="G8"/>
  <c r="Q10" i="2"/>
  <c r="O10"/>
  <c r="P34"/>
  <c r="N34"/>
  <c r="L34"/>
  <c r="J34"/>
  <c r="H34"/>
  <c r="K22"/>
  <c r="K10" s="1"/>
  <c r="I22"/>
  <c r="I10" s="1"/>
  <c r="D10"/>
  <c r="B8" i="1"/>
  <c r="O8"/>
  <c r="E8"/>
  <c r="K8"/>
  <c r="D14"/>
  <c r="F14" s="1"/>
  <c r="H14" s="1"/>
  <c r="J14" s="1"/>
  <c r="L14" s="1"/>
  <c r="N14" s="1"/>
  <c r="P14" s="1"/>
  <c r="D22"/>
  <c r="F22" s="1"/>
  <c r="H22" s="1"/>
  <c r="J22" s="1"/>
  <c r="L22" s="1"/>
  <c r="N22" s="1"/>
  <c r="P22" s="1"/>
  <c r="D28"/>
  <c r="F28" s="1"/>
  <c r="D29"/>
  <c r="F29" s="1"/>
  <c r="D30"/>
  <c r="N34" l="1"/>
  <c r="N15" i="3"/>
  <c r="D9" i="1"/>
  <c r="F9" s="1"/>
  <c r="H9" s="1"/>
  <c r="C8"/>
  <c r="D8" s="1"/>
  <c r="F8" s="1"/>
  <c r="H8" s="1"/>
  <c r="J8" s="1"/>
  <c r="L8" s="1"/>
  <c r="F30"/>
  <c r="H30" s="1"/>
  <c r="J30" s="1"/>
  <c r="L30" s="1"/>
  <c r="N30" s="1"/>
  <c r="P30" s="1"/>
  <c r="D25"/>
  <c r="D24" s="1"/>
  <c r="H29"/>
  <c r="J29" s="1"/>
  <c r="L29" s="1"/>
  <c r="N29" s="1"/>
  <c r="P29" s="1"/>
  <c r="H28"/>
  <c r="J28" s="1"/>
  <c r="L28" s="1"/>
  <c r="N28" s="1"/>
  <c r="P28" s="1"/>
  <c r="M8"/>
  <c r="P34" l="1"/>
  <c r="F25"/>
  <c r="F24"/>
  <c r="J9"/>
  <c r="L9" s="1"/>
  <c r="N9" s="1"/>
  <c r="P9" s="1"/>
  <c r="P15" i="3"/>
  <c r="N8" i="1"/>
  <c r="P8" s="1"/>
  <c r="H25" l="1"/>
  <c r="H24" s="1"/>
  <c r="J22" i="2"/>
  <c r="J10" s="1"/>
  <c r="J25" i="1" l="1"/>
  <c r="J24" s="1"/>
  <c r="L24" s="1"/>
  <c r="N24" s="1"/>
  <c r="P24" s="1"/>
  <c r="L22" i="2"/>
  <c r="L10" s="1"/>
  <c r="L25" i="1" l="1"/>
  <c r="N22" i="2"/>
  <c r="N10" s="1"/>
  <c r="N25" i="1" l="1"/>
  <c r="R10" i="2"/>
  <c r="P22"/>
  <c r="H22"/>
  <c r="H10" s="1"/>
  <c r="P25" i="1" l="1"/>
</calcChain>
</file>

<file path=xl/sharedStrings.xml><?xml version="1.0" encoding="utf-8"?>
<sst xmlns="http://schemas.openxmlformats.org/spreadsheetml/2006/main" count="347" uniqueCount="152">
  <si>
    <t>налог на доходы физических лиц</t>
  </si>
  <si>
    <t>акцизы</t>
  </si>
  <si>
    <t>доходы от использования имущества</t>
  </si>
  <si>
    <t>доходы от оказания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</si>
  <si>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</si>
  <si>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</si>
  <si>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 от других бюджетов бюджетной системы Российской Федерации</t>
  </si>
  <si>
    <t>Наименование показателя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</si>
  <si>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</si>
  <si>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</si>
  <si>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</si>
  <si>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</si>
  <si>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</si>
  <si>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</si>
  <si>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</si>
  <si>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</si>
  <si>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</si>
  <si>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Безвозмездные поступления</t>
  </si>
  <si>
    <t>в том числе:</t>
  </si>
  <si>
    <t>дотации</t>
  </si>
  <si>
    <t>субсидии</t>
  </si>
  <si>
    <t>субвенции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</si>
  <si>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</si>
  <si>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</si>
  <si>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11</t>
  </si>
  <si>
    <t>Налоговые и неналоговые доходы</t>
  </si>
  <si>
    <t>Изменения в решение (+/-)</t>
  </si>
  <si>
    <t>налог, взимаемый с применением патентной системы налогообложения</t>
  </si>
  <si>
    <t>земельный налог</t>
  </si>
  <si>
    <t>государственная пошлина</t>
  </si>
  <si>
    <t>плата за негативное воздействие на окружающую среду</t>
  </si>
  <si>
    <t>12</t>
  </si>
  <si>
    <t>13</t>
  </si>
  <si>
    <t>14</t>
  </si>
  <si>
    <t>15</t>
  </si>
  <si>
    <t>16</t>
  </si>
  <si>
    <t>1</t>
  </si>
  <si>
    <t>Кредиты кредитных организаций в валюте Российской Федерации</t>
  </si>
  <si>
    <t>Акции и иные формы участия в капитале, находящегося в государственной и муниципальной собственности</t>
  </si>
  <si>
    <t>Изменение остатков средств на счетах по учету средств бюджета</t>
  </si>
  <si>
    <t>Рз</t>
  </si>
  <si>
    <t>Пр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</si>
  <si>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</si>
  <si>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</si>
  <si>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</si>
  <si>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</si>
  <si>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</si>
  <si>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</si>
  <si>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</si>
  <si>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</si>
  <si>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</si>
  <si>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</si>
  <si>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</si>
  <si>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</si>
  <si>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</si>
  <si>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</si>
  <si>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</si>
  <si>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</si>
  <si>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</si>
  <si>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</si>
  <si>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</si>
  <si>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</si>
  <si>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</si>
  <si>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</si>
  <si>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</si>
  <si>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</si>
  <si>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</si>
  <si>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</si>
  <si>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</si>
  <si>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</si>
  <si>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</si>
  <si>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</si>
  <si>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</si>
  <si>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</si>
  <si>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</si>
  <si>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</si>
  <si>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</si>
  <si>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</si>
  <si>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</si>
  <si>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</si>
  <si>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</si>
  <si>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</si>
  <si>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</si>
  <si>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</si>
  <si>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</si>
  <si>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</si>
  <si>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</si>
  <si>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</si>
  <si>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</si>
  <si>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</si>
  <si>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</si>
  <si>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</si>
  <si>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</si>
  <si>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</si>
  <si>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</si>
  <si>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</si>
  <si>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</si>
  <si>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</si>
  <si>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</si>
  <si>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</si>
  <si>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</si>
  <si>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</si>
  <si>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</si>
  <si>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</si>
  <si>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</si>
  <si>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</si>
  <si>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Резервные фонды</t>
  </si>
  <si>
    <t>ДОХОДЫ, всего</t>
  </si>
  <si>
    <t>РАСХОДЫ, всего</t>
  </si>
  <si>
    <t>ИСТОЧНИКИ ФИНАНСИРОВАНИЯ ДЕФИЦИТА, всего</t>
  </si>
  <si>
    <t>налог, взимаемый в связи с применением упрощённой системы налогообложения</t>
  </si>
  <si>
    <t>единый сельскохозяйственный налог</t>
  </si>
  <si>
    <t>прочие неналоговые доходы</t>
  </si>
  <si>
    <t>Поправка 1</t>
  </si>
  <si>
    <t>Поправка 2</t>
  </si>
  <si>
    <t>Поправка 3</t>
  </si>
  <si>
    <t>Поправка 4</t>
  </si>
  <si>
    <t>Поправка 5</t>
  </si>
  <si>
    <t>Поправка 6</t>
  </si>
  <si>
    <t>Поправка 7</t>
  </si>
  <si>
    <t>транспортный налог</t>
  </si>
  <si>
    <t>Бюджетные кредиты из других бюджетов бюджетной системы Российской Федерации</t>
  </si>
  <si>
    <t>погашение бюджетами муниципальных районов кредитов из других бюджетов бюджетной системы Российской Федерации</t>
  </si>
  <si>
    <t>безвозмездные поступления от государственных (муниципальных) организаций</t>
  </si>
  <si>
    <t>привлечение кредитов из других бюджетов бюджетной системы Российской Федерации</t>
  </si>
  <si>
    <t>безвозмездные поступления от негосударственных организаций</t>
  </si>
  <si>
    <t xml:space="preserve">Сведения о внесенных изменениях в решение Думы Советского района от 26.12.2022 № 139 "О бюджете Советского района на 2023 год и на плановый период 2024 и 2025 годов" </t>
  </si>
  <si>
    <t>Первоначально утверждено решением Думы Советского района от 26.12.2022               № 139</t>
  </si>
  <si>
    <t>Утверждено решением Думы Советского района от 27.01.2023              № 158</t>
  </si>
  <si>
    <t xml:space="preserve">Сведения о внесенных изменениях в решение Думы Советского района от 26.12.2022 № 139"О бюджете Советского района на 2023 год и на плановый период 2024 и 2025 годов" </t>
  </si>
  <si>
    <t>Утверждено решением Думы Советского района от 20.03.2023              № 172</t>
  </si>
  <si>
    <t>Утверждено решением Думы Советского района от 26.05.2023              № 193</t>
  </si>
  <si>
    <t>2023 год</t>
  </si>
  <si>
    <t>Утверждено решением Думы Советского района от 28.08.2023                   № 210</t>
  </si>
  <si>
    <t>Утверждено решением Думы Советского района от 25.10.2023                 № 226</t>
  </si>
  <si>
    <t>Утверждено решением Думы Советского района от 30.11.2023        № 236</t>
  </si>
  <si>
    <t>прочие безвозмездные поступления</t>
  </si>
  <si>
    <t>Утверждено решением Думы Советского района от 27.12.2023                   № 258</t>
  </si>
  <si>
    <t>Бюджетные кредиты, предоставленные внутри страны в валюте Российской Федерации</t>
  </si>
  <si>
    <t>предоставление бюджетных кредитов другим бюджетам бюджетной систем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</si>
  <si>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 Российской Федерации из бюджетов муниципальных районов в валюте Российской Федерации</t>
  </si>
  <si>
    <t xml:space="preserve">2023 год </t>
  </si>
  <si>
    <t>Дополнительное образование детей</t>
  </si>
  <si>
    <t>Спорт высших достижений</t>
  </si>
  <si>
    <t>Другие вопросы в области физической культуры и спорта</t>
  </si>
  <si>
    <t>Телевидение и радиовещание</t>
  </si>
  <si>
    <t>привлечение кредитов от кредитных организаций бюджетами муниципальных районов в валюте Российской Федерации</t>
  </si>
  <si>
    <t>погашение  бюджетами муниципальных районов кредитов от  кредитных организаций в валюте Российской Федерации</t>
  </si>
  <si>
    <t>рублей</t>
  </si>
  <si>
    <t>Изменения, вносимые в соответствии со ст.217,232 БК РФ и по основаниям, указанным в ст.7 решения о бюджете от 26.12.2022   № 139</t>
  </si>
  <si>
    <t>Уточненный план на год</t>
  </si>
  <si>
    <t>(рублей)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</si>
</sst>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0000"/>
    <numFmt numFmtId="166" formatCode="00"/>
    <numFmt numFmtId="167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wrapText="1"/>
    </xf>
    <xf numFmtId="43" fontId="1" fillId="0" borderId="0" applyFont="0" applyFill="0" applyBorder="0" applyAlignment="0" applyProtection="0"/>
    <xf numFmtId="49" fontId="1" fillId="0" borderId="4">
      <alignment horizontal="left" vertical="top" wrapText="1"/>
    </xf>
    <xf numFmtId="0" fontId="5" fillId="0" borderId="0"/>
    <xf numFmtId="0" fontId="11" fillId="0" borderId="0"/>
  </cellStyleXfs>
  <cellXfs count="132">
    <xf numFmtId="0" fontId="0" fillId="0" borderId="0" xfId="0">
      <alignment wrapText="1"/>
    </xf>
    <xf numFmtId="0" fontId="2" fillId="0" borderId="0" xfId="0" applyFont="1">
      <alignment wrapText="1"/>
    </xf>
    <xf numFmtId="0" fontId="2" fillId="0" borderId="0" xfId="0" applyFont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164" fontId="0" fillId="0" borderId="0" xfId="0" applyNumberFormat="1">
      <alignment wrapText="1"/>
    </xf>
    <xf numFmtId="0" fontId="3" fillId="0" borderId="2" xfId="0" applyFont="1" applyFill="1" applyBorder="1">
      <alignment wrapText="1"/>
    </xf>
    <xf numFmtId="0" fontId="2" fillId="0" borderId="2" xfId="0" applyFont="1" applyFill="1" applyBorder="1">
      <alignment wrapText="1"/>
    </xf>
    <xf numFmtId="0" fontId="2" fillId="0" borderId="2" xfId="0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>
      <alignment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6" fillId="0" borderId="6" xfId="3" applyNumberFormat="1" applyFont="1" applyFill="1" applyBorder="1" applyAlignment="1" applyProtection="1">
      <alignment vertical="center" wrapText="1"/>
      <protection hidden="1"/>
    </xf>
    <xf numFmtId="0" fontId="6" fillId="0" borderId="7" xfId="3" applyNumberFormat="1" applyFont="1" applyFill="1" applyBorder="1" applyAlignment="1" applyProtection="1">
      <alignment horizontal="center" vertical="center"/>
      <protection hidden="1"/>
    </xf>
    <xf numFmtId="166" fontId="6" fillId="0" borderId="7" xfId="3" applyNumberFormat="1" applyFont="1" applyFill="1" applyBorder="1" applyAlignment="1" applyProtection="1">
      <alignment horizontal="center" vertical="center"/>
      <protection hidden="1"/>
    </xf>
    <xf numFmtId="165" fontId="7" fillId="0" borderId="8" xfId="3" applyNumberFormat="1" applyFont="1" applyFill="1" applyBorder="1" applyAlignment="1" applyProtection="1">
      <alignment horizontal="left" vertical="center" wrapText="1"/>
      <protection hidden="1"/>
    </xf>
    <xf numFmtId="0" fontId="7" fillId="0" borderId="9" xfId="3" applyNumberFormat="1" applyFont="1" applyFill="1" applyBorder="1" applyAlignment="1" applyProtection="1">
      <alignment horizontal="center" vertical="center"/>
      <protection hidden="1"/>
    </xf>
    <xf numFmtId="166" fontId="7" fillId="0" borderId="9" xfId="3" applyNumberFormat="1" applyFont="1" applyFill="1" applyBorder="1" applyAlignment="1" applyProtection="1">
      <alignment horizontal="center" vertical="center"/>
      <protection hidden="1"/>
    </xf>
    <xf numFmtId="165" fontId="6" fillId="0" borderId="8" xfId="3" applyNumberFormat="1" applyFont="1" applyFill="1" applyBorder="1" applyAlignment="1" applyProtection="1">
      <alignment vertical="center" wrapText="1"/>
      <protection hidden="1"/>
    </xf>
    <xf numFmtId="0" fontId="6" fillId="0" borderId="9" xfId="3" applyNumberFormat="1" applyFont="1" applyFill="1" applyBorder="1" applyAlignment="1" applyProtection="1">
      <alignment horizontal="center" vertical="center"/>
      <protection hidden="1"/>
    </xf>
    <xf numFmtId="166" fontId="6" fillId="0" borderId="9" xfId="3" applyNumberFormat="1" applyFont="1" applyFill="1" applyBorder="1" applyAlignment="1" applyProtection="1">
      <alignment horizontal="center" vertical="center"/>
      <protection hidden="1"/>
    </xf>
    <xf numFmtId="165" fontId="7" fillId="0" borderId="10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1" xfId="3" applyNumberFormat="1" applyFont="1" applyFill="1" applyBorder="1" applyAlignment="1" applyProtection="1">
      <alignment horizontal="center" vertical="center"/>
      <protection hidden="1"/>
    </xf>
    <xf numFmtId="166" fontId="7" fillId="0" borderId="11" xfId="3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>
      <alignment wrapText="1"/>
    </xf>
    <xf numFmtId="165" fontId="7" fillId="0" borderId="12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3" xfId="3" applyNumberFormat="1" applyFont="1" applyFill="1" applyBorder="1" applyAlignment="1" applyProtection="1">
      <alignment horizontal="center" vertical="center"/>
      <protection hidden="1"/>
    </xf>
    <xf numFmtId="166" fontId="7" fillId="0" borderId="13" xfId="3" applyNumberFormat="1" applyFont="1" applyFill="1" applyBorder="1" applyAlignment="1" applyProtection="1">
      <alignment horizontal="center" vertical="center"/>
      <protection hidden="1"/>
    </xf>
    <xf numFmtId="165" fontId="7" fillId="0" borderId="14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5" xfId="3" applyNumberFormat="1" applyFont="1" applyFill="1" applyBorder="1" applyAlignment="1" applyProtection="1">
      <alignment horizontal="center" vertical="center"/>
      <protection hidden="1"/>
    </xf>
    <xf numFmtId="166" fontId="7" fillId="0" borderId="15" xfId="3" applyNumberFormat="1" applyFont="1" applyFill="1" applyBorder="1" applyAlignment="1" applyProtection="1">
      <alignment horizontal="center" vertical="center"/>
      <protection hidden="1"/>
    </xf>
    <xf numFmtId="165" fontId="6" fillId="0" borderId="2" xfId="3" applyNumberFormat="1" applyFont="1" applyFill="1" applyBorder="1" applyAlignment="1" applyProtection="1">
      <alignment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/>
      <protection hidden="1"/>
    </xf>
    <xf numFmtId="166" fontId="6" fillId="0" borderId="2" xfId="3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>
      <alignment wrapText="1"/>
    </xf>
    <xf numFmtId="49" fontId="7" fillId="0" borderId="9" xfId="3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7" fillId="0" borderId="8" xfId="3" applyNumberFormat="1" applyFont="1" applyFill="1" applyBorder="1" applyAlignment="1" applyProtection="1">
      <alignment horizontal="left" vertical="center" wrapText="1"/>
      <protection hidden="1"/>
    </xf>
    <xf numFmtId="49" fontId="7" fillId="0" borderId="8" xfId="3" applyNumberFormat="1" applyFont="1" applyFill="1" applyBorder="1" applyAlignment="1" applyProtection="1">
      <alignment vertical="center" wrapText="1"/>
      <protection hidden="1"/>
    </xf>
    <xf numFmtId="0" fontId="9" fillId="0" borderId="0" xfId="0" applyFont="1">
      <alignment wrapText="1"/>
    </xf>
    <xf numFmtId="0" fontId="10" fillId="0" borderId="0" xfId="0" applyFont="1">
      <alignment wrapText="1"/>
    </xf>
    <xf numFmtId="0" fontId="3" fillId="2" borderId="0" xfId="0" applyFont="1" applyFill="1" applyAlignment="1">
      <alignment wrapText="1"/>
    </xf>
    <xf numFmtId="0" fontId="9" fillId="2" borderId="0" xfId="0" applyFont="1" applyFill="1">
      <alignment wrapText="1"/>
    </xf>
    <xf numFmtId="4" fontId="9" fillId="2" borderId="0" xfId="0" applyNumberFormat="1" applyFont="1" applyFill="1">
      <alignment wrapText="1"/>
    </xf>
    <xf numFmtId="0" fontId="9" fillId="2" borderId="0" xfId="0" applyFont="1" applyFill="1" applyAlignment="1">
      <alignment horizontal="right" wrapText="1"/>
    </xf>
    <xf numFmtId="4" fontId="10" fillId="2" borderId="0" xfId="0" applyNumberFormat="1" applyFont="1" applyFill="1">
      <alignment wrapText="1"/>
    </xf>
    <xf numFmtId="0" fontId="10" fillId="2" borderId="0" xfId="0" applyFont="1" applyFill="1">
      <alignment wrapText="1"/>
    </xf>
    <xf numFmtId="4" fontId="9" fillId="2" borderId="5" xfId="0" applyNumberFormat="1" applyFont="1" applyFill="1" applyBorder="1" applyAlignment="1">
      <alignment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0" fillId="2" borderId="0" xfId="0" applyFill="1">
      <alignment wrapText="1"/>
    </xf>
    <xf numFmtId="167" fontId="0" fillId="0" borderId="0" xfId="0" applyNumberFormat="1">
      <alignment wrapText="1"/>
    </xf>
    <xf numFmtId="0" fontId="2" fillId="2" borderId="5" xfId="0" applyFont="1" applyFill="1" applyBorder="1" applyAlignment="1">
      <alignment horizontal="right" wrapText="1"/>
    </xf>
    <xf numFmtId="4" fontId="3" fillId="2" borderId="2" xfId="1" applyNumberFormat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3" fillId="0" borderId="2" xfId="1" applyNumberFormat="1" applyFont="1" applyFill="1" applyBorder="1" applyAlignment="1">
      <alignment vertical="center" wrapText="1"/>
    </xf>
    <xf numFmtId="4" fontId="2" fillId="0" borderId="2" xfId="1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>
      <alignment wrapText="1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vertical="center" wrapText="1"/>
    </xf>
    <xf numFmtId="4" fontId="3" fillId="2" borderId="9" xfId="1" applyNumberFormat="1" applyFont="1" applyFill="1" applyBorder="1" applyAlignment="1">
      <alignment horizontal="right" vertical="center" wrapText="1"/>
    </xf>
    <xf numFmtId="4" fontId="2" fillId="2" borderId="9" xfId="1" applyNumberFormat="1" applyFont="1" applyFill="1" applyBorder="1" applyAlignment="1">
      <alignment horizontal="right" vertical="center" wrapText="1"/>
    </xf>
    <xf numFmtId="4" fontId="2" fillId="2" borderId="9" xfId="0" applyNumberFormat="1" applyFont="1" applyFill="1" applyBorder="1" applyAlignment="1">
      <alignment horizontal="right" vertical="center" wrapText="1"/>
    </xf>
    <xf numFmtId="4" fontId="3" fillId="2" borderId="9" xfId="0" applyNumberFormat="1" applyFont="1" applyFill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 wrapText="1"/>
    </xf>
    <xf numFmtId="4" fontId="2" fillId="2" borderId="15" xfId="0" applyNumberFormat="1" applyFont="1" applyFill="1" applyBorder="1" applyAlignment="1">
      <alignment horizontal="right" vertical="center" wrapText="1"/>
    </xf>
    <xf numFmtId="0" fontId="2" fillId="0" borderId="1" xfId="4" applyNumberFormat="1" applyFont="1" applyBorder="1" applyAlignment="1">
      <alignment horizontal="center" vertical="center" wrapText="1"/>
    </xf>
    <xf numFmtId="0" fontId="2" fillId="0" borderId="18" xfId="4" applyNumberFormat="1" applyFont="1" applyBorder="1" applyAlignment="1">
      <alignment horizontal="center" vertical="center" wrapText="1"/>
    </xf>
    <xf numFmtId="0" fontId="2" fillId="0" borderId="3" xfId="4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10" fillId="0" borderId="0" xfId="0" applyNumberFormat="1" applyFont="1">
      <alignment wrapText="1"/>
    </xf>
    <xf numFmtId="0" fontId="10" fillId="2" borderId="0" xfId="0" applyFont="1" applyFill="1" applyAlignment="1">
      <alignment horizontal="right" wrapText="1"/>
    </xf>
  </cellXfs>
  <cellStyles count="5">
    <cellStyle name="Обычный" xfId="0" builtinId="0"/>
    <cellStyle name="Обычный 2" xfId="3"/>
    <cellStyle name="Обычный 3" xfId="4"/>
    <cellStyle name="Свойства элементов измерения [печать]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opLeftCell="C1" zoomScaleNormal="100" zoomScaleSheetLayoutView="100" workbookViewId="0">
      <selection activeCell="R14" sqref="R14"/>
    </sheetView>
  </sheetViews>
  <sheetFormatPr defaultRowHeight="13.2"/>
  <cols>
    <col min="1" max="1" width="30.88671875" customWidth="1"/>
    <col min="2" max="2" width="14.88671875" bestFit="1" customWidth="1"/>
    <col min="3" max="3" width="9.5546875" customWidth="1"/>
    <col min="4" max="4" width="14.88671875" bestFit="1" customWidth="1"/>
    <col min="5" max="5" width="12.33203125" bestFit="1" customWidth="1"/>
    <col min="6" max="6" width="14.88671875" bestFit="1" customWidth="1"/>
    <col min="7" max="7" width="13.44140625" bestFit="1" customWidth="1"/>
    <col min="8" max="8" width="14.88671875" bestFit="1" customWidth="1"/>
    <col min="9" max="9" width="12.33203125" bestFit="1" customWidth="1"/>
    <col min="10" max="10" width="14.88671875" bestFit="1" customWidth="1"/>
    <col min="11" max="11" width="13.44140625" bestFit="1" customWidth="1"/>
    <col min="12" max="12" width="14.88671875" bestFit="1" customWidth="1"/>
    <col min="13" max="13" width="13.44140625" bestFit="1" customWidth="1"/>
    <col min="14" max="14" width="14.88671875" bestFit="1" customWidth="1"/>
    <col min="15" max="15" width="13.109375" bestFit="1" customWidth="1"/>
    <col min="16" max="16" width="14.88671875" bestFit="1" customWidth="1"/>
  </cols>
  <sheetData>
    <row r="1" spans="1:16" s="24" customFormat="1" ht="13.2" customHeight="1">
      <c r="A1" s="83" t="s">
        <v>126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6" s="24" customFormat="1">
      <c r="A2" s="1"/>
      <c r="B2" s="1"/>
      <c r="C2" s="1"/>
      <c r="D2" s="1"/>
      <c r="E2" s="1"/>
      <c r="F2" s="1"/>
      <c r="G2" s="1"/>
      <c r="H2" s="1"/>
      <c r="I2" s="1"/>
      <c r="J2" s="2"/>
      <c r="P2" s="2" t="s">
        <v>148</v>
      </c>
    </row>
    <row r="3" spans="1:16" s="24" customFormat="1" ht="12.75" customHeight="1">
      <c r="A3" s="84" t="s">
        <v>7</v>
      </c>
      <c r="B3" s="84" t="s">
        <v>127</v>
      </c>
      <c r="C3" s="87" t="s">
        <v>26</v>
      </c>
      <c r="D3" s="88" t="s">
        <v>128</v>
      </c>
      <c r="E3" s="90" t="s">
        <v>26</v>
      </c>
      <c r="F3" s="88" t="s">
        <v>130</v>
      </c>
      <c r="G3" s="90" t="s">
        <v>26</v>
      </c>
      <c r="H3" s="88" t="s">
        <v>131</v>
      </c>
      <c r="I3" s="90" t="s">
        <v>26</v>
      </c>
      <c r="J3" s="88" t="s">
        <v>133</v>
      </c>
      <c r="K3" s="90" t="s">
        <v>26</v>
      </c>
      <c r="L3" s="88" t="s">
        <v>134</v>
      </c>
      <c r="M3" s="90" t="s">
        <v>26</v>
      </c>
      <c r="N3" s="97" t="s">
        <v>135</v>
      </c>
      <c r="O3" s="90" t="s">
        <v>26</v>
      </c>
      <c r="P3" s="88" t="s">
        <v>137</v>
      </c>
    </row>
    <row r="4" spans="1:16" s="24" customFormat="1" ht="84.6" customHeight="1">
      <c r="A4" s="85"/>
      <c r="B4" s="85"/>
      <c r="C4" s="87"/>
      <c r="D4" s="89"/>
      <c r="E4" s="90"/>
      <c r="F4" s="89"/>
      <c r="G4" s="90"/>
      <c r="H4" s="89"/>
      <c r="I4" s="90"/>
      <c r="J4" s="89"/>
      <c r="K4" s="90"/>
      <c r="L4" s="89"/>
      <c r="M4" s="90"/>
      <c r="N4" s="98"/>
      <c r="O4" s="90"/>
      <c r="P4" s="89"/>
    </row>
    <row r="5" spans="1:16" s="9" customFormat="1" ht="13.2" customHeight="1">
      <c r="A5" s="86"/>
      <c r="B5" s="86"/>
      <c r="C5" s="93" t="s">
        <v>113</v>
      </c>
      <c r="D5" s="94"/>
      <c r="E5" s="95" t="s">
        <v>114</v>
      </c>
      <c r="F5" s="96"/>
      <c r="G5" s="95" t="s">
        <v>115</v>
      </c>
      <c r="H5" s="96"/>
      <c r="I5" s="93" t="s">
        <v>116</v>
      </c>
      <c r="J5" s="94"/>
      <c r="K5" s="95" t="s">
        <v>117</v>
      </c>
      <c r="L5" s="96"/>
      <c r="M5" s="95" t="s">
        <v>118</v>
      </c>
      <c r="N5" s="96"/>
      <c r="O5" s="95" t="s">
        <v>119</v>
      </c>
      <c r="P5" s="96"/>
    </row>
    <row r="6" spans="1:16" s="24" customFormat="1">
      <c r="A6" s="38" t="s">
        <v>36</v>
      </c>
      <c r="B6" s="38" t="s">
        <v>8</v>
      </c>
      <c r="C6" s="38" t="s">
        <v>9</v>
      </c>
      <c r="D6" s="38" t="s">
        <v>10</v>
      </c>
      <c r="E6" s="38" t="s">
        <v>11</v>
      </c>
      <c r="F6" s="38" t="s">
        <v>12</v>
      </c>
      <c r="G6" s="38" t="s">
        <v>13</v>
      </c>
      <c r="H6" s="38" t="s">
        <v>14</v>
      </c>
      <c r="I6" s="38" t="s">
        <v>15</v>
      </c>
      <c r="J6" s="38" t="s">
        <v>16</v>
      </c>
      <c r="K6" s="38" t="s">
        <v>24</v>
      </c>
      <c r="L6" s="38" t="s">
        <v>31</v>
      </c>
      <c r="M6" s="38" t="s">
        <v>32</v>
      </c>
      <c r="N6" s="38" t="s">
        <v>33</v>
      </c>
      <c r="O6" s="39" t="s">
        <v>34</v>
      </c>
      <c r="P6" s="39" t="s">
        <v>35</v>
      </c>
    </row>
    <row r="7" spans="1:16" s="24" customFormat="1" ht="17.399999999999999" customHeight="1">
      <c r="A7" s="91" t="s">
        <v>132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s="9" customFormat="1" ht="15.6" customHeight="1">
      <c r="A8" s="37" t="s">
        <v>107</v>
      </c>
      <c r="B8" s="73">
        <f>B9+B24</f>
        <v>4487589728.4099998</v>
      </c>
      <c r="C8" s="73">
        <f>C9+C24</f>
        <v>0</v>
      </c>
      <c r="D8" s="73">
        <f>B8+C8</f>
        <v>4487589728.4099998</v>
      </c>
      <c r="E8" s="73">
        <f>E9+E24</f>
        <v>71971715.890000001</v>
      </c>
      <c r="F8" s="73">
        <f>D8+E8</f>
        <v>4559561444.3000002</v>
      </c>
      <c r="G8" s="73">
        <f>G9+G24</f>
        <v>386519573.26999998</v>
      </c>
      <c r="H8" s="73">
        <f>F8+G8</f>
        <v>4946081017.5699997</v>
      </c>
      <c r="I8" s="73">
        <f>I9+I24</f>
        <v>25676443.620000001</v>
      </c>
      <c r="J8" s="73">
        <f t="shared" ref="J8" si="0">H8+I8</f>
        <v>4971757461.1899996</v>
      </c>
      <c r="K8" s="73">
        <f>K9+K24</f>
        <v>898703806.54999995</v>
      </c>
      <c r="L8" s="73">
        <f>J8+K8</f>
        <v>5870461267.7399998</v>
      </c>
      <c r="M8" s="73">
        <f>M9+M24</f>
        <v>195450493.70999998</v>
      </c>
      <c r="N8" s="66">
        <f>L8+M8</f>
        <v>6065911761.4499998</v>
      </c>
      <c r="O8" s="73">
        <f>O9+O24</f>
        <v>14111738.35</v>
      </c>
      <c r="P8" s="73">
        <f>N8+O8</f>
        <v>6080023499.8000002</v>
      </c>
    </row>
    <row r="9" spans="1:16" s="45" customFormat="1" ht="21.6" customHeight="1">
      <c r="A9" s="44" t="s">
        <v>25</v>
      </c>
      <c r="B9" s="73">
        <f>B10+B11+B12+B13+B14+B15+B16+B17+B18+B19+B20+B21+B22</f>
        <v>896797200</v>
      </c>
      <c r="C9" s="73">
        <v>0</v>
      </c>
      <c r="D9" s="73">
        <f>C9+B9</f>
        <v>896797200</v>
      </c>
      <c r="E9" s="73">
        <f>E10+E11+E12+E13+E14+E15+E16+E17+E18+E19+E20+E21+E22+E23</f>
        <v>12039960.6</v>
      </c>
      <c r="F9" s="73">
        <f>D9+E9</f>
        <v>908837160.60000002</v>
      </c>
      <c r="G9" s="73">
        <f>G11+G20+G21+G23</f>
        <v>5149364.09</v>
      </c>
      <c r="H9" s="73">
        <f>F9+G9</f>
        <v>913986524.69000006</v>
      </c>
      <c r="I9" s="73">
        <f>I11+I20+I21+I23</f>
        <v>0.44</v>
      </c>
      <c r="J9" s="73">
        <f>H9+I9</f>
        <v>913986525.13000011</v>
      </c>
      <c r="K9" s="73">
        <f>K10+K11+K12+K13+K14+K16+K17+K18+K19+K20+K21+K22+K23</f>
        <v>61821869.25</v>
      </c>
      <c r="L9" s="73">
        <f>J9+K9</f>
        <v>975808394.38000011</v>
      </c>
      <c r="M9" s="73">
        <f>M10+M11+M12+M13+M14+M16+M17+M18+M19+M20+M21+M22+M23</f>
        <v>0</v>
      </c>
      <c r="N9" s="73">
        <f>L9+M9</f>
        <v>975808394.38000011</v>
      </c>
      <c r="O9" s="73">
        <f>O10+O11+O12+O13+O14+O16+O17+O18+O19+O20+O21+O22+O23</f>
        <v>18670238.620000001</v>
      </c>
      <c r="P9" s="73">
        <f t="shared" ref="P9:P30" si="1">N9+O9</f>
        <v>994478633.00000012</v>
      </c>
    </row>
    <row r="10" spans="1:16" s="24" customFormat="1" ht="14.25" customHeight="1">
      <c r="A10" s="3" t="s">
        <v>0</v>
      </c>
      <c r="B10" s="74">
        <v>565920600</v>
      </c>
      <c r="C10" s="74">
        <v>0</v>
      </c>
      <c r="D10" s="74">
        <f t="shared" ref="D10:D20" si="2">B10+C10</f>
        <v>565920600</v>
      </c>
      <c r="E10" s="74">
        <v>0</v>
      </c>
      <c r="F10" s="74">
        <f t="shared" ref="F10:F23" si="3">D10+E10</f>
        <v>565920600</v>
      </c>
      <c r="G10" s="74">
        <v>0</v>
      </c>
      <c r="H10" s="74">
        <f>F10+G10</f>
        <v>565920600</v>
      </c>
      <c r="I10" s="74">
        <v>0</v>
      </c>
      <c r="J10" s="74">
        <v>565920.6</v>
      </c>
      <c r="K10" s="74">
        <v>50000000</v>
      </c>
      <c r="L10" s="74">
        <f>J10+K10</f>
        <v>50565920.600000001</v>
      </c>
      <c r="M10" s="74">
        <v>0</v>
      </c>
      <c r="N10" s="74">
        <f t="shared" ref="N10:N30" si="4">L10+M10</f>
        <v>50565920.600000001</v>
      </c>
      <c r="O10" s="74">
        <v>20973290</v>
      </c>
      <c r="P10" s="74">
        <f t="shared" si="1"/>
        <v>71539210.599999994</v>
      </c>
    </row>
    <row r="11" spans="1:16" s="24" customFormat="1">
      <c r="A11" s="3" t="s">
        <v>1</v>
      </c>
      <c r="B11" s="74">
        <v>4665900</v>
      </c>
      <c r="C11" s="74">
        <v>0</v>
      </c>
      <c r="D11" s="74">
        <f t="shared" si="2"/>
        <v>4665900</v>
      </c>
      <c r="E11" s="74">
        <v>0</v>
      </c>
      <c r="F11" s="74">
        <f t="shared" si="3"/>
        <v>4665900</v>
      </c>
      <c r="G11" s="74">
        <v>1550100</v>
      </c>
      <c r="H11" s="74">
        <f t="shared" ref="H11:H23" si="5">F11+G11</f>
        <v>6216000</v>
      </c>
      <c r="I11" s="74">
        <v>0</v>
      </c>
      <c r="J11" s="74">
        <f t="shared" ref="J11:J34" si="6">H11+I11</f>
        <v>6216000</v>
      </c>
      <c r="K11" s="74">
        <v>700000</v>
      </c>
      <c r="L11" s="74">
        <f t="shared" ref="L11:L23" si="7">J11+K11</f>
        <v>6916000</v>
      </c>
      <c r="M11" s="74">
        <v>0</v>
      </c>
      <c r="N11" s="74">
        <f t="shared" si="4"/>
        <v>6916000</v>
      </c>
      <c r="O11" s="74">
        <v>0</v>
      </c>
      <c r="P11" s="74">
        <f t="shared" si="1"/>
        <v>6916000</v>
      </c>
    </row>
    <row r="12" spans="1:16" s="24" customFormat="1" ht="39.6">
      <c r="A12" s="42" t="s">
        <v>110</v>
      </c>
      <c r="B12" s="74">
        <v>151680400</v>
      </c>
      <c r="C12" s="74">
        <v>0</v>
      </c>
      <c r="D12" s="74">
        <f t="shared" si="2"/>
        <v>151680400</v>
      </c>
      <c r="E12" s="74">
        <v>0</v>
      </c>
      <c r="F12" s="74">
        <f t="shared" si="3"/>
        <v>151680400</v>
      </c>
      <c r="G12" s="74">
        <v>0</v>
      </c>
      <c r="H12" s="74">
        <f t="shared" si="5"/>
        <v>151680400</v>
      </c>
      <c r="I12" s="74">
        <v>0</v>
      </c>
      <c r="J12" s="74">
        <f t="shared" si="6"/>
        <v>151680400</v>
      </c>
      <c r="K12" s="74">
        <v>-8278000</v>
      </c>
      <c r="L12" s="74">
        <f t="shared" si="7"/>
        <v>143402400</v>
      </c>
      <c r="M12" s="74">
        <v>0</v>
      </c>
      <c r="N12" s="74">
        <f t="shared" si="4"/>
        <v>143402400</v>
      </c>
      <c r="O12" s="74">
        <v>886000</v>
      </c>
      <c r="P12" s="74">
        <f t="shared" si="1"/>
        <v>144288400</v>
      </c>
    </row>
    <row r="13" spans="1:16" s="24" customFormat="1">
      <c r="A13" s="43" t="s">
        <v>111</v>
      </c>
      <c r="B13" s="74">
        <v>363000</v>
      </c>
      <c r="C13" s="74">
        <v>0</v>
      </c>
      <c r="D13" s="74">
        <f t="shared" si="2"/>
        <v>363000</v>
      </c>
      <c r="E13" s="74">
        <v>0</v>
      </c>
      <c r="F13" s="74">
        <f t="shared" si="3"/>
        <v>363000</v>
      </c>
      <c r="G13" s="74">
        <v>0</v>
      </c>
      <c r="H13" s="74">
        <f t="shared" si="5"/>
        <v>363000</v>
      </c>
      <c r="I13" s="74">
        <v>0</v>
      </c>
      <c r="J13" s="74">
        <f t="shared" si="6"/>
        <v>363000</v>
      </c>
      <c r="K13" s="74">
        <v>-51000</v>
      </c>
      <c r="L13" s="74">
        <f t="shared" si="7"/>
        <v>312000</v>
      </c>
      <c r="M13" s="74">
        <v>0</v>
      </c>
      <c r="N13" s="74">
        <f t="shared" si="4"/>
        <v>312000</v>
      </c>
      <c r="O13" s="74">
        <v>-86000</v>
      </c>
      <c r="P13" s="74">
        <f t="shared" si="1"/>
        <v>226000</v>
      </c>
    </row>
    <row r="14" spans="1:16" s="24" customFormat="1" ht="28.95" customHeight="1">
      <c r="A14" s="41" t="s">
        <v>27</v>
      </c>
      <c r="B14" s="74">
        <v>7422000</v>
      </c>
      <c r="C14" s="74">
        <v>0</v>
      </c>
      <c r="D14" s="74">
        <f t="shared" si="2"/>
        <v>7422000</v>
      </c>
      <c r="E14" s="74">
        <v>0</v>
      </c>
      <c r="F14" s="74">
        <f t="shared" si="3"/>
        <v>7422000</v>
      </c>
      <c r="G14" s="74">
        <v>0</v>
      </c>
      <c r="H14" s="74">
        <f t="shared" si="5"/>
        <v>7422000</v>
      </c>
      <c r="I14" s="74">
        <v>0</v>
      </c>
      <c r="J14" s="74">
        <f t="shared" si="6"/>
        <v>7422000</v>
      </c>
      <c r="K14" s="74">
        <v>-817000</v>
      </c>
      <c r="L14" s="74">
        <f t="shared" si="7"/>
        <v>6605000</v>
      </c>
      <c r="M14" s="74">
        <v>0</v>
      </c>
      <c r="N14" s="74">
        <f t="shared" si="4"/>
        <v>6605000</v>
      </c>
      <c r="O14" s="74">
        <v>-4600000</v>
      </c>
      <c r="P14" s="74">
        <f t="shared" si="1"/>
        <v>2005000</v>
      </c>
    </row>
    <row r="15" spans="1:16" s="24" customFormat="1">
      <c r="A15" s="41" t="s">
        <v>120</v>
      </c>
      <c r="B15" s="74">
        <v>8424800</v>
      </c>
      <c r="C15" s="74">
        <v>0</v>
      </c>
      <c r="D15" s="74">
        <f t="shared" si="2"/>
        <v>8424800</v>
      </c>
      <c r="E15" s="74">
        <v>0</v>
      </c>
      <c r="F15" s="74">
        <f t="shared" si="3"/>
        <v>8424800</v>
      </c>
      <c r="G15" s="74">
        <v>0</v>
      </c>
      <c r="H15" s="74">
        <f t="shared" si="5"/>
        <v>8424800</v>
      </c>
      <c r="I15" s="74"/>
      <c r="J15" s="74">
        <f t="shared" si="6"/>
        <v>8424800</v>
      </c>
      <c r="K15" s="74">
        <v>0</v>
      </c>
      <c r="L15" s="74">
        <f t="shared" si="7"/>
        <v>8424800</v>
      </c>
      <c r="M15" s="74">
        <v>0</v>
      </c>
      <c r="N15" s="74">
        <f t="shared" si="4"/>
        <v>8424800</v>
      </c>
      <c r="O15" s="74">
        <v>0</v>
      </c>
      <c r="P15" s="74">
        <f t="shared" si="1"/>
        <v>8424800</v>
      </c>
    </row>
    <row r="16" spans="1:16" s="24" customFormat="1">
      <c r="A16" s="3" t="s">
        <v>28</v>
      </c>
      <c r="B16" s="74">
        <v>21350000</v>
      </c>
      <c r="C16" s="74">
        <v>0</v>
      </c>
      <c r="D16" s="74">
        <f t="shared" si="2"/>
        <v>21350000</v>
      </c>
      <c r="E16" s="74">
        <v>0</v>
      </c>
      <c r="F16" s="74">
        <f t="shared" si="3"/>
        <v>21350000</v>
      </c>
      <c r="G16" s="74">
        <v>0</v>
      </c>
      <c r="H16" s="74">
        <f t="shared" si="5"/>
        <v>21350000</v>
      </c>
      <c r="I16" s="74">
        <v>0</v>
      </c>
      <c r="J16" s="74">
        <f t="shared" si="6"/>
        <v>21350000</v>
      </c>
      <c r="K16" s="74">
        <v>-9840000</v>
      </c>
      <c r="L16" s="74">
        <f t="shared" si="7"/>
        <v>11510000</v>
      </c>
      <c r="M16" s="74">
        <v>0</v>
      </c>
      <c r="N16" s="74">
        <f t="shared" si="4"/>
        <v>11510000</v>
      </c>
      <c r="O16" s="74">
        <v>0</v>
      </c>
      <c r="P16" s="74">
        <f t="shared" si="1"/>
        <v>11510000</v>
      </c>
    </row>
    <row r="17" spans="1:16" s="24" customFormat="1">
      <c r="A17" s="3" t="s">
        <v>29</v>
      </c>
      <c r="B17" s="74">
        <v>7813700</v>
      </c>
      <c r="C17" s="74">
        <v>0</v>
      </c>
      <c r="D17" s="74">
        <f t="shared" si="2"/>
        <v>7813700</v>
      </c>
      <c r="E17" s="74">
        <v>0</v>
      </c>
      <c r="F17" s="74">
        <f t="shared" si="3"/>
        <v>7813700</v>
      </c>
      <c r="G17" s="74">
        <v>0</v>
      </c>
      <c r="H17" s="74">
        <f t="shared" si="5"/>
        <v>7813700</v>
      </c>
      <c r="I17" s="74">
        <v>0</v>
      </c>
      <c r="J17" s="74">
        <f t="shared" si="6"/>
        <v>7813700</v>
      </c>
      <c r="K17" s="74">
        <v>1686300</v>
      </c>
      <c r="L17" s="74">
        <f t="shared" si="7"/>
        <v>9500000</v>
      </c>
      <c r="M17" s="74">
        <v>0</v>
      </c>
      <c r="N17" s="74">
        <f t="shared" si="4"/>
        <v>9500000</v>
      </c>
      <c r="O17" s="74">
        <v>-409998</v>
      </c>
      <c r="P17" s="74">
        <f t="shared" si="1"/>
        <v>9090002</v>
      </c>
    </row>
    <row r="18" spans="1:16" s="45" customFormat="1" ht="19.2" customHeight="1">
      <c r="A18" s="50" t="s">
        <v>2</v>
      </c>
      <c r="B18" s="74">
        <v>89009400</v>
      </c>
      <c r="C18" s="74">
        <v>0</v>
      </c>
      <c r="D18" s="74">
        <f t="shared" si="2"/>
        <v>89009400</v>
      </c>
      <c r="E18" s="74">
        <v>1300000</v>
      </c>
      <c r="F18" s="74">
        <f t="shared" si="3"/>
        <v>90309400</v>
      </c>
      <c r="G18" s="74">
        <v>0</v>
      </c>
      <c r="H18" s="74">
        <f t="shared" si="5"/>
        <v>90309400</v>
      </c>
      <c r="I18" s="74">
        <v>0</v>
      </c>
      <c r="J18" s="74">
        <f t="shared" si="6"/>
        <v>90309400</v>
      </c>
      <c r="K18" s="74">
        <v>13163144.74</v>
      </c>
      <c r="L18" s="74">
        <f t="shared" si="7"/>
        <v>103472544.73999999</v>
      </c>
      <c r="M18" s="74">
        <v>0</v>
      </c>
      <c r="N18" s="74">
        <f t="shared" si="4"/>
        <v>103472544.73999999</v>
      </c>
      <c r="O18" s="74">
        <v>5161190.49</v>
      </c>
      <c r="P18" s="74">
        <f t="shared" si="1"/>
        <v>108633735.22999999</v>
      </c>
    </row>
    <row r="19" spans="1:16" s="24" customFormat="1" ht="26.4">
      <c r="A19" s="3" t="s">
        <v>30</v>
      </c>
      <c r="B19" s="74">
        <v>2979000</v>
      </c>
      <c r="C19" s="74">
        <v>0</v>
      </c>
      <c r="D19" s="74">
        <f t="shared" si="2"/>
        <v>2979000</v>
      </c>
      <c r="E19" s="74">
        <v>0</v>
      </c>
      <c r="F19" s="74">
        <f t="shared" si="3"/>
        <v>2979000</v>
      </c>
      <c r="G19" s="74">
        <v>0</v>
      </c>
      <c r="H19" s="74">
        <f t="shared" si="5"/>
        <v>2979000</v>
      </c>
      <c r="I19" s="74">
        <v>0</v>
      </c>
      <c r="J19" s="74">
        <f t="shared" si="6"/>
        <v>2979000</v>
      </c>
      <c r="K19" s="74">
        <v>1565500</v>
      </c>
      <c r="L19" s="74">
        <f t="shared" si="7"/>
        <v>4544500</v>
      </c>
      <c r="M19" s="74">
        <v>0</v>
      </c>
      <c r="N19" s="74">
        <f t="shared" si="4"/>
        <v>4544500</v>
      </c>
      <c r="O19" s="74">
        <v>0</v>
      </c>
      <c r="P19" s="74">
        <f t="shared" si="1"/>
        <v>4544500</v>
      </c>
    </row>
    <row r="20" spans="1:16" s="24" customFormat="1" ht="27" customHeight="1">
      <c r="A20" s="3" t="s">
        <v>3</v>
      </c>
      <c r="B20" s="74">
        <v>4420800</v>
      </c>
      <c r="C20" s="74">
        <v>0</v>
      </c>
      <c r="D20" s="74">
        <f t="shared" si="2"/>
        <v>4420800</v>
      </c>
      <c r="E20" s="74">
        <v>121500.6</v>
      </c>
      <c r="F20" s="74">
        <f t="shared" si="3"/>
        <v>4542300.5999999996</v>
      </c>
      <c r="G20" s="74">
        <v>72308</v>
      </c>
      <c r="H20" s="74">
        <f t="shared" si="5"/>
        <v>4614608.5999999996</v>
      </c>
      <c r="I20" s="74">
        <v>0</v>
      </c>
      <c r="J20" s="74">
        <f t="shared" si="6"/>
        <v>4614608.5999999996</v>
      </c>
      <c r="K20" s="74">
        <v>216244.51</v>
      </c>
      <c r="L20" s="74">
        <f t="shared" si="7"/>
        <v>4830853.1099999994</v>
      </c>
      <c r="M20" s="74">
        <v>0</v>
      </c>
      <c r="N20" s="74">
        <f t="shared" si="4"/>
        <v>4830853.1099999994</v>
      </c>
      <c r="O20" s="74">
        <v>39092.129999999997</v>
      </c>
      <c r="P20" s="74">
        <f t="shared" si="1"/>
        <v>4869945.2399999993</v>
      </c>
    </row>
    <row r="21" spans="1:16" s="24" customFormat="1" ht="26.4">
      <c r="A21" s="3" t="s">
        <v>4</v>
      </c>
      <c r="B21" s="74">
        <v>20627000</v>
      </c>
      <c r="C21" s="74">
        <v>0</v>
      </c>
      <c r="D21" s="74">
        <f>B21+C21</f>
        <v>20627000</v>
      </c>
      <c r="E21" s="74">
        <v>10614100</v>
      </c>
      <c r="F21" s="74">
        <f t="shared" si="3"/>
        <v>31241100</v>
      </c>
      <c r="G21" s="74">
        <v>3328000</v>
      </c>
      <c r="H21" s="74">
        <f t="shared" si="5"/>
        <v>34569100</v>
      </c>
      <c r="I21" s="74">
        <v>0</v>
      </c>
      <c r="J21" s="74">
        <f t="shared" si="6"/>
        <v>34569100</v>
      </c>
      <c r="K21" s="74">
        <v>13476680</v>
      </c>
      <c r="L21" s="74">
        <f t="shared" si="7"/>
        <v>48045780</v>
      </c>
      <c r="M21" s="74">
        <v>0</v>
      </c>
      <c r="N21" s="74">
        <f t="shared" si="4"/>
        <v>48045780</v>
      </c>
      <c r="O21" s="74">
        <v>-1106080</v>
      </c>
      <c r="P21" s="74">
        <f t="shared" si="1"/>
        <v>46939700</v>
      </c>
    </row>
    <row r="22" spans="1:16" s="24" customFormat="1" ht="26.4">
      <c r="A22" s="3" t="s">
        <v>5</v>
      </c>
      <c r="B22" s="74">
        <v>12120600</v>
      </c>
      <c r="C22" s="74">
        <v>0</v>
      </c>
      <c r="D22" s="74">
        <f t="shared" ref="D22:D30" si="8">B22+C22</f>
        <v>12120600</v>
      </c>
      <c r="E22" s="74">
        <v>0</v>
      </c>
      <c r="F22" s="74">
        <f t="shared" si="3"/>
        <v>12120600</v>
      </c>
      <c r="G22" s="74">
        <v>0</v>
      </c>
      <c r="H22" s="74">
        <f t="shared" si="5"/>
        <v>12120600</v>
      </c>
      <c r="I22" s="74">
        <v>0</v>
      </c>
      <c r="J22" s="74">
        <f t="shared" si="6"/>
        <v>12120600</v>
      </c>
      <c r="K22" s="74">
        <v>0</v>
      </c>
      <c r="L22" s="74">
        <f t="shared" si="7"/>
        <v>12120600</v>
      </c>
      <c r="M22" s="74">
        <v>0</v>
      </c>
      <c r="N22" s="74">
        <f t="shared" si="4"/>
        <v>12120600</v>
      </c>
      <c r="O22" s="74">
        <v>-2200000</v>
      </c>
      <c r="P22" s="74">
        <f t="shared" si="1"/>
        <v>9920600</v>
      </c>
    </row>
    <row r="23" spans="1:16" s="24" customFormat="1">
      <c r="A23" s="3" t="s">
        <v>112</v>
      </c>
      <c r="B23" s="74">
        <v>0</v>
      </c>
      <c r="C23" s="74">
        <v>0</v>
      </c>
      <c r="D23" s="74">
        <f t="shared" si="8"/>
        <v>0</v>
      </c>
      <c r="E23" s="74">
        <v>4360</v>
      </c>
      <c r="F23" s="74">
        <f t="shared" si="3"/>
        <v>4360</v>
      </c>
      <c r="G23" s="74">
        <v>198956.09</v>
      </c>
      <c r="H23" s="74">
        <f t="shared" si="5"/>
        <v>203316.09</v>
      </c>
      <c r="I23" s="74">
        <v>0.44</v>
      </c>
      <c r="J23" s="74">
        <f t="shared" si="6"/>
        <v>203316.53</v>
      </c>
      <c r="K23" s="74">
        <v>0</v>
      </c>
      <c r="L23" s="74">
        <f t="shared" si="7"/>
        <v>203316.53</v>
      </c>
      <c r="M23" s="74">
        <v>0</v>
      </c>
      <c r="N23" s="74">
        <f t="shared" si="4"/>
        <v>203316.53</v>
      </c>
      <c r="O23" s="74">
        <v>12744</v>
      </c>
      <c r="P23" s="74">
        <f>N23+O23</f>
        <v>216060.53</v>
      </c>
    </row>
    <row r="24" spans="1:16" s="24" customFormat="1" ht="13.2" customHeight="1">
      <c r="A24" s="5" t="s">
        <v>17</v>
      </c>
      <c r="B24" s="73">
        <f>B25+B31+B34</f>
        <v>3590792528.4099998</v>
      </c>
      <c r="C24" s="73">
        <v>0</v>
      </c>
      <c r="D24" s="73">
        <f>D25+D31+D34</f>
        <v>3590792528.4099998</v>
      </c>
      <c r="E24" s="73">
        <f>E25+E31+E34+E32</f>
        <v>59931755.289999999</v>
      </c>
      <c r="F24" s="73">
        <f>D24+E24</f>
        <v>3650724283.6999998</v>
      </c>
      <c r="G24" s="73">
        <f>G25+G31+G34</f>
        <v>381370209.18000001</v>
      </c>
      <c r="H24" s="73">
        <f>H25+H31+H34+H32</f>
        <v>4032094492.8799996</v>
      </c>
      <c r="I24" s="73">
        <f>I25+I31+I32+I34</f>
        <v>25676443.18</v>
      </c>
      <c r="J24" s="73">
        <f>J25+J31+J32+J34</f>
        <v>4057770936.0599995</v>
      </c>
      <c r="K24" s="73">
        <f>K25+K31+K32+K34</f>
        <v>836881937.29999995</v>
      </c>
      <c r="L24" s="73">
        <f>J24+K24</f>
        <v>4894652873.3599997</v>
      </c>
      <c r="M24" s="73">
        <f>M25+M31+M34+M32+M33</f>
        <v>195450493.70999998</v>
      </c>
      <c r="N24" s="73">
        <f>L24+M24</f>
        <v>5090103367.0699997</v>
      </c>
      <c r="O24" s="73">
        <f>O25+O31+O32+O33+O34</f>
        <v>-4558500.2700000014</v>
      </c>
      <c r="P24" s="73">
        <f>N24+O24</f>
        <v>5085544866.7999992</v>
      </c>
    </row>
    <row r="25" spans="1:16" s="24" customFormat="1" ht="39.6">
      <c r="A25" s="6" t="s">
        <v>6</v>
      </c>
      <c r="B25" s="74">
        <f>B27+B28+B29+B30</f>
        <v>3590792528.4099998</v>
      </c>
      <c r="C25" s="74">
        <v>0</v>
      </c>
      <c r="D25" s="74">
        <f>D27+D28+D29+D30</f>
        <v>3590792528.4099998</v>
      </c>
      <c r="E25" s="74">
        <f>E27+E28+E29+E30</f>
        <v>8592351</v>
      </c>
      <c r="F25" s="74">
        <f>D25+E25</f>
        <v>3599384879.4099998</v>
      </c>
      <c r="G25" s="73">
        <f>G27+G28+G29+G30</f>
        <v>380740569.18000001</v>
      </c>
      <c r="H25" s="73">
        <f>F25+G25</f>
        <v>3980125448.5899997</v>
      </c>
      <c r="I25" s="73">
        <f>I27+I28+I29+I30</f>
        <v>22926443.18</v>
      </c>
      <c r="J25" s="73">
        <f t="shared" si="6"/>
        <v>4003051891.7699995</v>
      </c>
      <c r="K25" s="73">
        <f>K27+K28+K29+K30</f>
        <v>809285183.05999994</v>
      </c>
      <c r="L25" s="73">
        <f>J25+K25</f>
        <v>4812337074.8299999</v>
      </c>
      <c r="M25" s="73">
        <f>M27+M28+M29+M30</f>
        <v>182107785.70999998</v>
      </c>
      <c r="N25" s="73">
        <f t="shared" si="4"/>
        <v>4994444860.54</v>
      </c>
      <c r="O25" s="73">
        <f>O27+O28+O29+O30</f>
        <v>-4370949.1000000015</v>
      </c>
      <c r="P25" s="73">
        <f t="shared" si="1"/>
        <v>4990073911.4399996</v>
      </c>
    </row>
    <row r="26" spans="1:16" s="24" customFormat="1">
      <c r="A26" s="7" t="s">
        <v>18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</row>
    <row r="27" spans="1:16" s="24" customFormat="1">
      <c r="A27" s="7" t="s">
        <v>19</v>
      </c>
      <c r="B27" s="74">
        <v>779869400</v>
      </c>
      <c r="C27" s="74">
        <v>0</v>
      </c>
      <c r="D27" s="74">
        <f t="shared" si="8"/>
        <v>779869400</v>
      </c>
      <c r="E27" s="74"/>
      <c r="F27" s="74">
        <f>D27+E27</f>
        <v>779869400</v>
      </c>
      <c r="G27" s="74">
        <v>25585900</v>
      </c>
      <c r="H27" s="74">
        <f>F27+G27</f>
        <v>805455300</v>
      </c>
      <c r="I27" s="74">
        <v>13181900</v>
      </c>
      <c r="J27" s="74">
        <f t="shared" si="6"/>
        <v>818637200</v>
      </c>
      <c r="K27" s="74">
        <v>82655100</v>
      </c>
      <c r="L27" s="74">
        <f>J27+K27</f>
        <v>901292300</v>
      </c>
      <c r="M27" s="74">
        <v>34090700</v>
      </c>
      <c r="N27" s="74">
        <f t="shared" si="4"/>
        <v>935383000</v>
      </c>
      <c r="O27" s="74">
        <v>0</v>
      </c>
      <c r="P27" s="74">
        <f t="shared" si="1"/>
        <v>935383000</v>
      </c>
    </row>
    <row r="28" spans="1:16" s="24" customFormat="1">
      <c r="A28" s="7" t="s">
        <v>20</v>
      </c>
      <c r="B28" s="74">
        <v>410076900</v>
      </c>
      <c r="C28" s="74">
        <v>0</v>
      </c>
      <c r="D28" s="74">
        <f t="shared" si="8"/>
        <v>410076900</v>
      </c>
      <c r="E28" s="74">
        <v>1815200</v>
      </c>
      <c r="F28" s="74">
        <f t="shared" ref="F28:F30" si="9">D28+E28</f>
        <v>411892100</v>
      </c>
      <c r="G28" s="74">
        <v>251933301.18000001</v>
      </c>
      <c r="H28" s="74">
        <f t="shared" ref="H28:H30" si="10">F28+G28</f>
        <v>663825401.18000007</v>
      </c>
      <c r="I28" s="74">
        <v>4359350.84</v>
      </c>
      <c r="J28" s="74">
        <f t="shared" si="6"/>
        <v>668184752.0200001</v>
      </c>
      <c r="K28" s="74">
        <v>723666733.76999998</v>
      </c>
      <c r="L28" s="74">
        <f>J28+K28</f>
        <v>1391851485.79</v>
      </c>
      <c r="M28" s="74">
        <v>30054044.859999999</v>
      </c>
      <c r="N28" s="74">
        <f t="shared" si="4"/>
        <v>1421905530.6499999</v>
      </c>
      <c r="O28" s="74">
        <v>-298300</v>
      </c>
      <c r="P28" s="74">
        <f t="shared" si="1"/>
        <v>1421607230.6499999</v>
      </c>
    </row>
    <row r="29" spans="1:16" s="24" customFormat="1">
      <c r="A29" s="7" t="s">
        <v>21</v>
      </c>
      <c r="B29" s="74">
        <v>2263072400</v>
      </c>
      <c r="C29" s="74">
        <v>0</v>
      </c>
      <c r="D29" s="74">
        <f t="shared" si="8"/>
        <v>2263072400</v>
      </c>
      <c r="E29" s="74"/>
      <c r="F29" s="74">
        <f t="shared" si="9"/>
        <v>2263072400</v>
      </c>
      <c r="G29" s="74">
        <v>65276100</v>
      </c>
      <c r="H29" s="74">
        <f t="shared" si="10"/>
        <v>2328348500</v>
      </c>
      <c r="I29" s="74">
        <v>-1185700</v>
      </c>
      <c r="J29" s="74">
        <f t="shared" si="6"/>
        <v>2327162800</v>
      </c>
      <c r="K29" s="74">
        <v>6619600</v>
      </c>
      <c r="L29" s="74">
        <f t="shared" ref="L29:L30" si="11">J29+K29</f>
        <v>2333782400</v>
      </c>
      <c r="M29" s="74">
        <v>18174900</v>
      </c>
      <c r="N29" s="74">
        <f t="shared" si="4"/>
        <v>2351957300</v>
      </c>
      <c r="O29" s="74">
        <v>-42705500</v>
      </c>
      <c r="P29" s="74">
        <f t="shared" si="1"/>
        <v>2309251800</v>
      </c>
    </row>
    <row r="30" spans="1:16" s="24" customFormat="1">
      <c r="A30" s="7" t="s">
        <v>22</v>
      </c>
      <c r="B30" s="74">
        <v>137773828.41</v>
      </c>
      <c r="C30" s="74">
        <v>0</v>
      </c>
      <c r="D30" s="74">
        <f t="shared" si="8"/>
        <v>137773828.41</v>
      </c>
      <c r="E30" s="74">
        <v>6777151</v>
      </c>
      <c r="F30" s="74">
        <f t="shared" si="9"/>
        <v>144550979.41</v>
      </c>
      <c r="G30" s="74">
        <v>37945268</v>
      </c>
      <c r="H30" s="74">
        <f t="shared" si="10"/>
        <v>182496247.41</v>
      </c>
      <c r="I30" s="74">
        <v>6570892.3399999999</v>
      </c>
      <c r="J30" s="74">
        <f t="shared" si="6"/>
        <v>189067139.75</v>
      </c>
      <c r="K30" s="74">
        <v>-3656250.71</v>
      </c>
      <c r="L30" s="74">
        <f t="shared" si="11"/>
        <v>185410889.03999999</v>
      </c>
      <c r="M30" s="74">
        <v>99788140.849999994</v>
      </c>
      <c r="N30" s="74">
        <f t="shared" si="4"/>
        <v>285199029.88999999</v>
      </c>
      <c r="O30" s="74">
        <v>38632850.899999999</v>
      </c>
      <c r="P30" s="74">
        <f t="shared" si="1"/>
        <v>323831880.78999996</v>
      </c>
    </row>
    <row r="31" spans="1:16" s="24" customFormat="1" ht="39.6">
      <c r="A31" s="6" t="s">
        <v>123</v>
      </c>
      <c r="B31" s="74">
        <v>0</v>
      </c>
      <c r="C31" s="74">
        <v>0</v>
      </c>
      <c r="D31" s="74">
        <v>0</v>
      </c>
      <c r="E31" s="74">
        <v>43750</v>
      </c>
      <c r="F31" s="74">
        <f>D31+E31</f>
        <v>43750</v>
      </c>
      <c r="G31" s="74">
        <v>629640</v>
      </c>
      <c r="H31" s="74">
        <f>F31+G31</f>
        <v>673390</v>
      </c>
      <c r="I31" s="74">
        <v>0</v>
      </c>
      <c r="J31" s="74">
        <f t="shared" si="6"/>
        <v>673390</v>
      </c>
      <c r="K31" s="74">
        <v>1157000</v>
      </c>
      <c r="L31" s="74">
        <f>J31+K31</f>
        <v>1830390</v>
      </c>
      <c r="M31" s="74">
        <v>0</v>
      </c>
      <c r="N31" s="74">
        <f>L31+M31</f>
        <v>1830390</v>
      </c>
      <c r="O31" s="74">
        <v>0</v>
      </c>
      <c r="P31" s="74">
        <f>N31+O31</f>
        <v>1830390</v>
      </c>
    </row>
    <row r="32" spans="1:16" s="24" customFormat="1" ht="26.4">
      <c r="A32" s="6" t="s">
        <v>125</v>
      </c>
      <c r="B32" s="74">
        <v>0</v>
      </c>
      <c r="C32" s="74">
        <v>0</v>
      </c>
      <c r="D32" s="74">
        <v>0</v>
      </c>
      <c r="E32" s="74">
        <v>52000000</v>
      </c>
      <c r="F32" s="74">
        <f>D32+E32</f>
        <v>52000000</v>
      </c>
      <c r="G32" s="74">
        <v>0</v>
      </c>
      <c r="H32" s="74">
        <f>F32+G32</f>
        <v>52000000</v>
      </c>
      <c r="I32" s="74">
        <v>2750000</v>
      </c>
      <c r="J32" s="74">
        <f t="shared" si="6"/>
        <v>54750000</v>
      </c>
      <c r="K32" s="74">
        <v>26453600</v>
      </c>
      <c r="L32" s="74">
        <f>J32+K32</f>
        <v>81203600</v>
      </c>
      <c r="M32" s="74">
        <v>11659351</v>
      </c>
      <c r="N32" s="74">
        <f>L32+M32</f>
        <v>92862951</v>
      </c>
      <c r="O32" s="74">
        <v>-170987.67</v>
      </c>
      <c r="P32" s="74">
        <f>N32+O32</f>
        <v>92691963.329999998</v>
      </c>
    </row>
    <row r="33" spans="1:16" s="24" customFormat="1">
      <c r="A33" s="6" t="s">
        <v>136</v>
      </c>
      <c r="B33" s="74">
        <v>0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1683357</v>
      </c>
      <c r="N33" s="74">
        <f>L33+M33</f>
        <v>1683357</v>
      </c>
      <c r="O33" s="74">
        <v>0</v>
      </c>
      <c r="P33" s="74">
        <f>N33+O33</f>
        <v>1683357</v>
      </c>
    </row>
    <row r="34" spans="1:16" s="24" customFormat="1" ht="52.8">
      <c r="A34" s="6" t="s">
        <v>23</v>
      </c>
      <c r="B34" s="74">
        <v>0</v>
      </c>
      <c r="C34" s="74">
        <v>0</v>
      </c>
      <c r="D34" s="74">
        <f>B34+C34</f>
        <v>0</v>
      </c>
      <c r="E34" s="74">
        <v>-704345.71</v>
      </c>
      <c r="F34" s="75">
        <f>D34+E34</f>
        <v>-704345.71</v>
      </c>
      <c r="G34" s="74">
        <v>0</v>
      </c>
      <c r="H34" s="74">
        <f>F34+G34</f>
        <v>-704345.71</v>
      </c>
      <c r="I34" s="74">
        <v>0</v>
      </c>
      <c r="J34" s="74">
        <f t="shared" si="6"/>
        <v>-704345.71</v>
      </c>
      <c r="K34" s="74">
        <v>-13845.76</v>
      </c>
      <c r="L34" s="74">
        <f>J34+K34</f>
        <v>-718191.47</v>
      </c>
      <c r="M34" s="74">
        <v>0</v>
      </c>
      <c r="N34" s="74">
        <f>L34+M34</f>
        <v>-718191.47</v>
      </c>
      <c r="O34" s="74">
        <v>-16563.5</v>
      </c>
      <c r="P34" s="74">
        <f>N34+O34</f>
        <v>-734754.97</v>
      </c>
    </row>
    <row r="36" spans="1:16">
      <c r="E36" s="4"/>
      <c r="F36" s="64"/>
      <c r="H36" s="64"/>
    </row>
  </sheetData>
  <customSheetViews>
    <customSheetView guid="{7E57BABF-6F8C-4E26-A3F1-A6DB608DBA99}" showPageBreaks="1" printArea="1" topLeftCell="F1">
      <selection activeCell="A11" sqref="A11"/>
      <pageMargins left="0.11811023622047245" right="0.11811023622047245" top="0.35433070866141736" bottom="0.35433070866141736" header="0" footer="0"/>
      <pageSetup paperSize="9" scale="85" orientation="landscape" r:id="rId1"/>
    </customSheetView>
  </customSheetViews>
  <mergeCells count="25">
    <mergeCell ref="A7:P7"/>
    <mergeCell ref="P3:P4"/>
    <mergeCell ref="K3:K4"/>
    <mergeCell ref="C5:D5"/>
    <mergeCell ref="E5:F5"/>
    <mergeCell ref="G5:H5"/>
    <mergeCell ref="I5:J5"/>
    <mergeCell ref="K5:L5"/>
    <mergeCell ref="M5:N5"/>
    <mergeCell ref="O5:P5"/>
    <mergeCell ref="G3:G4"/>
    <mergeCell ref="H3:H4"/>
    <mergeCell ref="I3:I4"/>
    <mergeCell ref="N3:N4"/>
    <mergeCell ref="O3:O4"/>
    <mergeCell ref="A1:M1"/>
    <mergeCell ref="A3:A5"/>
    <mergeCell ref="B3:B5"/>
    <mergeCell ref="C3:C4"/>
    <mergeCell ref="D3:D4"/>
    <mergeCell ref="E3:E4"/>
    <mergeCell ref="F3:F4"/>
    <mergeCell ref="J3:J4"/>
    <mergeCell ref="L3:L4"/>
    <mergeCell ref="M3:M4"/>
  </mergeCells>
  <pageMargins left="0.19685039370078741" right="0.19685039370078741" top="0.78740157480314965" bottom="0.19685039370078741" header="0" footer="0"/>
  <pageSetup paperSize="9"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9"/>
  <sheetViews>
    <sheetView tabSelected="1" zoomScale="80" zoomScaleNormal="80" workbookViewId="0">
      <pane xSplit="3" ySplit="10" topLeftCell="I11" activePane="bottomRight" state="frozen"/>
      <selection pane="topRight" activeCell="D1" sqref="D1"/>
      <selection pane="bottomLeft" activeCell="A9" sqref="A9"/>
      <selection pane="bottomRight" activeCell="U6" sqref="U6"/>
    </sheetView>
  </sheetViews>
  <sheetFormatPr defaultRowHeight="13.2"/>
  <cols>
    <col min="1" max="1" width="47.33203125" customWidth="1"/>
    <col min="2" max="2" width="6.88671875" customWidth="1"/>
    <col min="3" max="3" width="8.44140625" customWidth="1"/>
    <col min="4" max="4" width="15.109375" style="63" customWidth="1"/>
    <col min="5" max="5" width="15.44140625" style="63" customWidth="1"/>
    <col min="6" max="6" width="14.88671875" style="63" bestFit="1" customWidth="1"/>
    <col min="7" max="7" width="15.5546875" style="63" customWidth="1"/>
    <col min="8" max="8" width="14.88671875" style="63" bestFit="1" customWidth="1"/>
    <col min="9" max="9" width="15.88671875" style="63" customWidth="1"/>
    <col min="10" max="10" width="14.5546875" style="63" customWidth="1"/>
    <col min="11" max="11" width="15.5546875" style="63" customWidth="1"/>
    <col min="12" max="12" width="16" style="63" customWidth="1"/>
    <col min="13" max="13" width="17.33203125" style="63" customWidth="1"/>
    <col min="14" max="15" width="15.6640625" style="63" customWidth="1"/>
    <col min="16" max="17" width="15.5546875" style="63" customWidth="1"/>
    <col min="18" max="18" width="15.6640625" style="63" customWidth="1"/>
    <col min="19" max="19" width="15.6640625" customWidth="1"/>
    <col min="20" max="20" width="17.109375" style="63" customWidth="1"/>
  </cols>
  <sheetData>
    <row r="1" spans="1:20" ht="37.950000000000003" customHeight="1">
      <c r="A1" s="83" t="s">
        <v>126</v>
      </c>
      <c r="B1" s="83"/>
      <c r="C1" s="83"/>
      <c r="D1" s="83"/>
      <c r="E1" s="83"/>
      <c r="F1" s="83"/>
      <c r="G1" s="83"/>
      <c r="H1" s="83"/>
      <c r="I1" s="83"/>
      <c r="J1" s="83"/>
      <c r="K1" s="55"/>
      <c r="L1" s="55"/>
      <c r="M1" s="55"/>
      <c r="N1" s="55"/>
      <c r="O1" s="55"/>
      <c r="P1" s="55"/>
      <c r="Q1" s="55"/>
      <c r="R1" s="55"/>
    </row>
    <row r="2" spans="1:20" ht="7.2" hidden="1" customHeight="1">
      <c r="A2" s="36"/>
      <c r="B2" s="36"/>
      <c r="C2" s="36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20" ht="39" hidden="1" customHeight="1">
      <c r="A3" s="36"/>
      <c r="B3" s="36"/>
      <c r="C3" s="36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20" s="54" customFormat="1">
      <c r="A4" s="53"/>
      <c r="B4" s="53"/>
      <c r="C4" s="53"/>
      <c r="D4" s="56"/>
      <c r="E4" s="57"/>
      <c r="F4" s="56"/>
      <c r="G4" s="57"/>
      <c r="H4" s="56"/>
      <c r="I4" s="57"/>
      <c r="J4" s="56"/>
      <c r="K4" s="57"/>
      <c r="L4" s="58"/>
      <c r="M4" s="59"/>
      <c r="N4" s="60"/>
      <c r="O4" s="59"/>
      <c r="P4" s="60"/>
      <c r="Q4" s="61"/>
      <c r="R4" s="65"/>
      <c r="S4" s="130"/>
      <c r="T4" s="131" t="s">
        <v>151</v>
      </c>
    </row>
    <row r="5" spans="1:20" ht="12.75" customHeight="1">
      <c r="A5" s="84" t="s">
        <v>7</v>
      </c>
      <c r="B5" s="84" t="s">
        <v>40</v>
      </c>
      <c r="C5" s="84" t="s">
        <v>41</v>
      </c>
      <c r="D5" s="99" t="s">
        <v>127</v>
      </c>
      <c r="E5" s="99" t="s">
        <v>26</v>
      </c>
      <c r="F5" s="101" t="s">
        <v>128</v>
      </c>
      <c r="G5" s="99" t="s">
        <v>26</v>
      </c>
      <c r="H5" s="101" t="s">
        <v>130</v>
      </c>
      <c r="I5" s="99" t="s">
        <v>26</v>
      </c>
      <c r="J5" s="101" t="s">
        <v>131</v>
      </c>
      <c r="K5" s="99" t="s">
        <v>26</v>
      </c>
      <c r="L5" s="101" t="s">
        <v>133</v>
      </c>
      <c r="M5" s="99" t="s">
        <v>26</v>
      </c>
      <c r="N5" s="101" t="s">
        <v>134</v>
      </c>
      <c r="O5" s="99" t="s">
        <v>26</v>
      </c>
      <c r="P5" s="101" t="s">
        <v>135</v>
      </c>
      <c r="Q5" s="99" t="s">
        <v>26</v>
      </c>
      <c r="R5" s="112" t="s">
        <v>137</v>
      </c>
      <c r="S5" s="123" t="s">
        <v>149</v>
      </c>
      <c r="T5" s="105" t="s">
        <v>150</v>
      </c>
    </row>
    <row r="6" spans="1:20" ht="118.8" customHeight="1">
      <c r="A6" s="85"/>
      <c r="B6" s="85"/>
      <c r="C6" s="85"/>
      <c r="D6" s="107"/>
      <c r="E6" s="100"/>
      <c r="F6" s="102"/>
      <c r="G6" s="100"/>
      <c r="H6" s="102"/>
      <c r="I6" s="100"/>
      <c r="J6" s="102"/>
      <c r="K6" s="100"/>
      <c r="L6" s="102"/>
      <c r="M6" s="100"/>
      <c r="N6" s="102"/>
      <c r="O6" s="100"/>
      <c r="P6" s="102"/>
      <c r="Q6" s="100"/>
      <c r="R6" s="113"/>
      <c r="S6" s="124"/>
      <c r="T6" s="128"/>
    </row>
    <row r="7" spans="1:20" ht="13.2" customHeight="1">
      <c r="A7" s="86"/>
      <c r="B7" s="86"/>
      <c r="C7" s="86"/>
      <c r="D7" s="100"/>
      <c r="E7" s="103" t="s">
        <v>113</v>
      </c>
      <c r="F7" s="104"/>
      <c r="G7" s="103" t="s">
        <v>114</v>
      </c>
      <c r="H7" s="104"/>
      <c r="I7" s="103" t="s">
        <v>115</v>
      </c>
      <c r="J7" s="104"/>
      <c r="K7" s="103" t="s">
        <v>116</v>
      </c>
      <c r="L7" s="104"/>
      <c r="M7" s="103" t="s">
        <v>117</v>
      </c>
      <c r="N7" s="104"/>
      <c r="O7" s="103" t="s">
        <v>118</v>
      </c>
      <c r="P7" s="104"/>
      <c r="Q7" s="103" t="s">
        <v>119</v>
      </c>
      <c r="R7" s="114"/>
      <c r="S7" s="125"/>
      <c r="T7" s="106"/>
    </row>
    <row r="8" spans="1:20">
      <c r="A8" s="10" t="s">
        <v>36</v>
      </c>
      <c r="B8" s="11"/>
      <c r="C8" s="11"/>
      <c r="D8" s="62" t="s">
        <v>8</v>
      </c>
      <c r="E8" s="62" t="s">
        <v>9</v>
      </c>
      <c r="F8" s="62" t="s">
        <v>10</v>
      </c>
      <c r="G8" s="62" t="s">
        <v>11</v>
      </c>
      <c r="H8" s="62" t="s">
        <v>12</v>
      </c>
      <c r="I8" s="62" t="s">
        <v>13</v>
      </c>
      <c r="J8" s="62" t="s">
        <v>14</v>
      </c>
      <c r="K8" s="62" t="s">
        <v>15</v>
      </c>
      <c r="L8" s="62" t="s">
        <v>16</v>
      </c>
      <c r="M8" s="62" t="s">
        <v>24</v>
      </c>
      <c r="N8" s="62" t="s">
        <v>31</v>
      </c>
      <c r="O8" s="62" t="s">
        <v>32</v>
      </c>
      <c r="P8" s="62" t="s">
        <v>33</v>
      </c>
      <c r="Q8" s="62" t="s">
        <v>34</v>
      </c>
      <c r="R8" s="115" t="s">
        <v>35</v>
      </c>
      <c r="S8" s="126">
        <v>17</v>
      </c>
      <c r="T8" s="129">
        <v>18</v>
      </c>
    </row>
    <row r="9" spans="1:20" ht="17.399999999999999">
      <c r="A9" s="91" t="s">
        <v>141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27"/>
    </row>
    <row r="10" spans="1:20" s="82" customFormat="1" ht="21.6" customHeight="1" thickBot="1">
      <c r="A10" s="81" t="s">
        <v>108</v>
      </c>
      <c r="B10" s="81"/>
      <c r="C10" s="81"/>
      <c r="D10" s="66">
        <f>D11+D20+D22+D27+D34+D39+D41+D47+D50+D52+D57+D62+D65+D67</f>
        <v>4487589728.4099998</v>
      </c>
      <c r="E10" s="66">
        <f t="shared" ref="E10:T10" si="0">E11+E20+E22+E27+E34+E39+E41+E47+E50+E52+E57+E62+E65+E67</f>
        <v>40352854.720000014</v>
      </c>
      <c r="F10" s="66">
        <f t="shared" si="0"/>
        <v>4527942583.1300001</v>
      </c>
      <c r="G10" s="66">
        <f t="shared" si="0"/>
        <v>75001441.219999999</v>
      </c>
      <c r="H10" s="66">
        <f t="shared" si="0"/>
        <v>4602944024.3500004</v>
      </c>
      <c r="I10" s="66">
        <f t="shared" si="0"/>
        <v>386519573.2700001</v>
      </c>
      <c r="J10" s="66">
        <f t="shared" si="0"/>
        <v>4989463597.6199999</v>
      </c>
      <c r="K10" s="66">
        <f t="shared" si="0"/>
        <v>101745212.62</v>
      </c>
      <c r="L10" s="66">
        <f t="shared" si="0"/>
        <v>5091208810.2399998</v>
      </c>
      <c r="M10" s="66">
        <f t="shared" si="0"/>
        <v>895704806.54999983</v>
      </c>
      <c r="N10" s="66">
        <f t="shared" si="0"/>
        <v>5986913616.7900009</v>
      </c>
      <c r="O10" s="66">
        <f t="shared" si="0"/>
        <v>155260105.70999992</v>
      </c>
      <c r="P10" s="66">
        <f t="shared" si="0"/>
        <v>6142173722.5</v>
      </c>
      <c r="Q10" s="66">
        <f t="shared" si="0"/>
        <v>-28806373.650000107</v>
      </c>
      <c r="R10" s="116">
        <f t="shared" si="0"/>
        <v>6113367348.8500004</v>
      </c>
      <c r="S10" s="66">
        <f t="shared" si="0"/>
        <v>-1435699.1399999219</v>
      </c>
      <c r="T10" s="66">
        <f t="shared" si="0"/>
        <v>6111931649.710001</v>
      </c>
    </row>
    <row r="11" spans="1:20" ht="13.8">
      <c r="A11" s="12" t="s">
        <v>42</v>
      </c>
      <c r="B11" s="13" t="s">
        <v>43</v>
      </c>
      <c r="C11" s="14" t="s">
        <v>44</v>
      </c>
      <c r="D11" s="67">
        <f>D12+D13+D14+D15+D16+D17+D18+D19</f>
        <v>275965240</v>
      </c>
      <c r="E11" s="67">
        <f t="shared" ref="E11:I11" si="1">E12+E13+E14+E15+E16+E17+E18+E19</f>
        <v>1008063.0999999959</v>
      </c>
      <c r="F11" s="67">
        <f t="shared" si="1"/>
        <v>276973303.10000002</v>
      </c>
      <c r="G11" s="67">
        <f t="shared" si="1"/>
        <v>-4876431.3299999945</v>
      </c>
      <c r="H11" s="67">
        <f t="shared" si="1"/>
        <v>272096871.77000004</v>
      </c>
      <c r="I11" s="67">
        <f t="shared" si="1"/>
        <v>4288468.3799999971</v>
      </c>
      <c r="J11" s="67">
        <f t="shared" ref="J11:T11" si="2">J12+J13+J14+J15+J16+J17+J18+J19</f>
        <v>276385340.15000004</v>
      </c>
      <c r="K11" s="67">
        <f t="shared" si="2"/>
        <v>37740714.420000017</v>
      </c>
      <c r="L11" s="67">
        <f t="shared" si="2"/>
        <v>314126054.56999999</v>
      </c>
      <c r="M11" s="67">
        <f t="shared" si="2"/>
        <v>4928653.32</v>
      </c>
      <c r="N11" s="67">
        <f t="shared" si="2"/>
        <v>319054707.88999999</v>
      </c>
      <c r="O11" s="67">
        <f t="shared" si="2"/>
        <v>-1883498.3700000136</v>
      </c>
      <c r="P11" s="67">
        <f t="shared" si="2"/>
        <v>317171209.51999998</v>
      </c>
      <c r="Q11" s="67">
        <f t="shared" si="2"/>
        <v>-3826071.2000000044</v>
      </c>
      <c r="R11" s="117">
        <f t="shared" si="2"/>
        <v>313345138.32000005</v>
      </c>
      <c r="S11" s="67">
        <f t="shared" si="2"/>
        <v>3529326.7400000198</v>
      </c>
      <c r="T11" s="67">
        <f t="shared" si="2"/>
        <v>316874465.06000006</v>
      </c>
    </row>
    <row r="12" spans="1:20" ht="14.25" customHeight="1">
      <c r="A12" s="15" t="s">
        <v>45</v>
      </c>
      <c r="B12" s="16" t="s">
        <v>43</v>
      </c>
      <c r="C12" s="17" t="s">
        <v>46</v>
      </c>
      <c r="D12" s="68">
        <v>6020000</v>
      </c>
      <c r="E12" s="68"/>
      <c r="F12" s="68">
        <v>6020000</v>
      </c>
      <c r="G12" s="68"/>
      <c r="H12" s="68">
        <v>6020000</v>
      </c>
      <c r="I12" s="68">
        <f>J12-H12</f>
        <v>40440</v>
      </c>
      <c r="J12" s="68">
        <v>6060440</v>
      </c>
      <c r="K12" s="68">
        <f>L12-J12</f>
        <v>726000</v>
      </c>
      <c r="L12" s="68">
        <v>6786440</v>
      </c>
      <c r="M12" s="68">
        <f>N12-L12</f>
        <v>17406.75</v>
      </c>
      <c r="N12" s="68">
        <v>6803846.75</v>
      </c>
      <c r="O12" s="68">
        <f>P12-N12</f>
        <v>-168.63999999966472</v>
      </c>
      <c r="P12" s="68">
        <v>6803678.1100000003</v>
      </c>
      <c r="Q12" s="68">
        <f>R12-P12</f>
        <v>33922.599999999627</v>
      </c>
      <c r="R12" s="118">
        <v>6837600.71</v>
      </c>
      <c r="S12" s="80">
        <f>T12-R12</f>
        <v>698706.05999999959</v>
      </c>
      <c r="T12" s="69">
        <v>7536306.7699999996</v>
      </c>
    </row>
    <row r="13" spans="1:20" ht="55.2">
      <c r="A13" s="15" t="s">
        <v>47</v>
      </c>
      <c r="B13" s="16" t="s">
        <v>43</v>
      </c>
      <c r="C13" s="17" t="s">
        <v>48</v>
      </c>
      <c r="D13" s="68">
        <v>13861700</v>
      </c>
      <c r="E13" s="68"/>
      <c r="F13" s="68">
        <v>13861700</v>
      </c>
      <c r="G13" s="68">
        <f t="shared" ref="G13:G19" si="3">H13-F13</f>
        <v>-36389</v>
      </c>
      <c r="H13" s="68">
        <v>13825311</v>
      </c>
      <c r="I13" s="68"/>
      <c r="J13" s="68">
        <v>13825311</v>
      </c>
      <c r="K13" s="68">
        <f t="shared" ref="K13:K19" si="4">L13-J13</f>
        <v>77743.449999999255</v>
      </c>
      <c r="L13" s="68">
        <v>13903054.449999999</v>
      </c>
      <c r="M13" s="68">
        <f>N13-L13</f>
        <v>0</v>
      </c>
      <c r="N13" s="68">
        <v>13903054.449999999</v>
      </c>
      <c r="O13" s="68"/>
      <c r="P13" s="68">
        <v>13903054.449999999</v>
      </c>
      <c r="Q13" s="68">
        <f>R13-P13</f>
        <v>-605596.29999999888</v>
      </c>
      <c r="R13" s="118">
        <v>13297458.15</v>
      </c>
      <c r="S13" s="80">
        <f t="shared" ref="S13:S69" si="5">T13-R13</f>
        <v>-202673.65000000037</v>
      </c>
      <c r="T13" s="69">
        <v>13094784.5</v>
      </c>
    </row>
    <row r="14" spans="1:20" ht="55.2">
      <c r="A14" s="15" t="s">
        <v>49</v>
      </c>
      <c r="B14" s="16" t="s">
        <v>43</v>
      </c>
      <c r="C14" s="17" t="s">
        <v>50</v>
      </c>
      <c r="D14" s="68">
        <v>165336439</v>
      </c>
      <c r="E14" s="68">
        <f t="shared" ref="E14:E19" si="6">F14-D14</f>
        <v>536701.37999999523</v>
      </c>
      <c r="F14" s="68">
        <v>165873140.38</v>
      </c>
      <c r="G14" s="68">
        <f t="shared" si="3"/>
        <v>38389</v>
      </c>
      <c r="H14" s="68">
        <v>165911529.38</v>
      </c>
      <c r="I14" s="68">
        <f t="shared" ref="I14:I19" si="7">J14-H14</f>
        <v>1098560</v>
      </c>
      <c r="J14" s="68">
        <v>167010089.38</v>
      </c>
      <c r="K14" s="68">
        <f t="shared" si="4"/>
        <v>35224874.400000006</v>
      </c>
      <c r="L14" s="68">
        <v>202234963.78</v>
      </c>
      <c r="M14" s="68">
        <f>N14-L14</f>
        <v>4298287.0600000024</v>
      </c>
      <c r="N14" s="68">
        <v>206533250.84</v>
      </c>
      <c r="O14" s="68">
        <f>P14-N14</f>
        <v>-1810533.9900000095</v>
      </c>
      <c r="P14" s="68">
        <v>204722716.84999999</v>
      </c>
      <c r="Q14" s="68">
        <f t="shared" ref="Q14:Q15" si="8">R14-P14</f>
        <v>-3893443.900000006</v>
      </c>
      <c r="R14" s="118">
        <v>200829272.94999999</v>
      </c>
      <c r="S14" s="80">
        <f t="shared" si="5"/>
        <v>2918420.2300000191</v>
      </c>
      <c r="T14" s="69">
        <v>203747693.18000001</v>
      </c>
    </row>
    <row r="15" spans="1:20" ht="15" customHeight="1">
      <c r="A15" s="15" t="s">
        <v>51</v>
      </c>
      <c r="B15" s="16" t="s">
        <v>43</v>
      </c>
      <c r="C15" s="17" t="s">
        <v>52</v>
      </c>
      <c r="D15" s="68">
        <v>1900</v>
      </c>
      <c r="E15" s="68"/>
      <c r="F15" s="68">
        <v>1900</v>
      </c>
      <c r="G15" s="68"/>
      <c r="H15" s="68">
        <v>1900</v>
      </c>
      <c r="I15" s="68"/>
      <c r="J15" s="68">
        <v>1900</v>
      </c>
      <c r="K15" s="68">
        <f t="shared" si="4"/>
        <v>12300</v>
      </c>
      <c r="L15" s="68">
        <v>14200</v>
      </c>
      <c r="M15" s="68"/>
      <c r="N15" s="68">
        <v>14200</v>
      </c>
      <c r="O15" s="68"/>
      <c r="P15" s="68">
        <v>14200</v>
      </c>
      <c r="Q15" s="68">
        <f t="shared" si="8"/>
        <v>0</v>
      </c>
      <c r="R15" s="118">
        <v>14200</v>
      </c>
      <c r="S15" s="80"/>
      <c r="T15" s="69">
        <v>14200</v>
      </c>
    </row>
    <row r="16" spans="1:20" ht="41.4">
      <c r="A16" s="15" t="s">
        <v>53</v>
      </c>
      <c r="B16" s="16" t="s">
        <v>43</v>
      </c>
      <c r="C16" s="17" t="s">
        <v>54</v>
      </c>
      <c r="D16" s="68">
        <v>69177300</v>
      </c>
      <c r="E16" s="68"/>
      <c r="F16" s="68">
        <v>69177300</v>
      </c>
      <c r="G16" s="68">
        <f t="shared" si="3"/>
        <v>42095.040000006557</v>
      </c>
      <c r="H16" s="68">
        <v>69219395.040000007</v>
      </c>
      <c r="I16" s="68">
        <f t="shared" si="7"/>
        <v>-78466.620000004768</v>
      </c>
      <c r="J16" s="68">
        <v>69140928.420000002</v>
      </c>
      <c r="K16" s="68">
        <f t="shared" si="4"/>
        <v>423491.48000000417</v>
      </c>
      <c r="L16" s="68">
        <v>69564419.900000006</v>
      </c>
      <c r="M16" s="68">
        <f>N16-L16</f>
        <v>621100</v>
      </c>
      <c r="N16" s="68">
        <v>70185519.900000006</v>
      </c>
      <c r="O16" s="68">
        <f>P16-N16</f>
        <v>-129378.12000000477</v>
      </c>
      <c r="P16" s="68">
        <v>70056141.780000001</v>
      </c>
      <c r="Q16" s="68">
        <f>R16-P16</f>
        <v>1802656</v>
      </c>
      <c r="R16" s="118">
        <v>71858797.780000001</v>
      </c>
      <c r="S16" s="80">
        <f t="shared" si="5"/>
        <v>134258.84000000358</v>
      </c>
      <c r="T16" s="69">
        <v>71993056.620000005</v>
      </c>
    </row>
    <row r="17" spans="1:20" ht="13.8">
      <c r="A17" s="15" t="s">
        <v>55</v>
      </c>
      <c r="B17" s="16" t="s">
        <v>43</v>
      </c>
      <c r="C17" s="17" t="s">
        <v>56</v>
      </c>
      <c r="D17" s="68">
        <v>554800</v>
      </c>
      <c r="E17" s="68"/>
      <c r="F17" s="68">
        <v>554800</v>
      </c>
      <c r="G17" s="68"/>
      <c r="H17" s="68">
        <v>554800</v>
      </c>
      <c r="I17" s="68"/>
      <c r="J17" s="68">
        <v>554800</v>
      </c>
      <c r="K17" s="68"/>
      <c r="L17" s="68">
        <v>554800</v>
      </c>
      <c r="M17" s="68"/>
      <c r="N17" s="68">
        <v>554800</v>
      </c>
      <c r="O17" s="68"/>
      <c r="P17" s="68">
        <v>554800</v>
      </c>
      <c r="Q17" s="68"/>
      <c r="R17" s="118">
        <v>554800</v>
      </c>
      <c r="S17" s="80"/>
      <c r="T17" s="69">
        <v>554800</v>
      </c>
    </row>
    <row r="18" spans="1:20" ht="13.8">
      <c r="A18" s="15" t="s">
        <v>106</v>
      </c>
      <c r="B18" s="35" t="s">
        <v>43</v>
      </c>
      <c r="C18" s="35" t="s">
        <v>24</v>
      </c>
      <c r="D18" s="68">
        <v>6000000</v>
      </c>
      <c r="E18" s="68"/>
      <c r="F18" s="68">
        <v>6000000</v>
      </c>
      <c r="G18" s="68">
        <f t="shared" si="3"/>
        <v>-5494322</v>
      </c>
      <c r="H18" s="68">
        <v>505678</v>
      </c>
      <c r="I18" s="68"/>
      <c r="J18" s="68">
        <v>505678</v>
      </c>
      <c r="K18" s="68">
        <f t="shared" si="4"/>
        <v>140000</v>
      </c>
      <c r="L18" s="68">
        <v>645678</v>
      </c>
      <c r="M18" s="68">
        <f>N18-L18</f>
        <v>-400000</v>
      </c>
      <c r="N18" s="68">
        <v>245678</v>
      </c>
      <c r="O18" s="68">
        <f>P18-N18</f>
        <v>232816.31</v>
      </c>
      <c r="P18" s="68">
        <v>478494.31</v>
      </c>
      <c r="Q18" s="68">
        <f>R18-P18</f>
        <v>-477998.4</v>
      </c>
      <c r="R18" s="118">
        <v>495.91</v>
      </c>
      <c r="S18" s="80"/>
      <c r="T18" s="69">
        <v>495.91</v>
      </c>
    </row>
    <row r="19" spans="1:20" ht="13.8">
      <c r="A19" s="15" t="s">
        <v>57</v>
      </c>
      <c r="B19" s="16" t="s">
        <v>43</v>
      </c>
      <c r="C19" s="17" t="s">
        <v>32</v>
      </c>
      <c r="D19" s="68">
        <v>15013101</v>
      </c>
      <c r="E19" s="68">
        <f t="shared" si="6"/>
        <v>471361.72000000067</v>
      </c>
      <c r="F19" s="68">
        <v>15484462.720000001</v>
      </c>
      <c r="G19" s="68">
        <f t="shared" si="3"/>
        <v>573795.62999999896</v>
      </c>
      <c r="H19" s="68">
        <v>16058258.35</v>
      </c>
      <c r="I19" s="68">
        <f t="shared" si="7"/>
        <v>3227935.0000000019</v>
      </c>
      <c r="J19" s="68">
        <v>19286193.350000001</v>
      </c>
      <c r="K19" s="68">
        <f t="shared" si="4"/>
        <v>1136305.0899999999</v>
      </c>
      <c r="L19" s="68">
        <v>20422498.440000001</v>
      </c>
      <c r="M19" s="68">
        <f>N19-L19</f>
        <v>391859.50999999791</v>
      </c>
      <c r="N19" s="68">
        <v>20814357.949999999</v>
      </c>
      <c r="O19" s="68">
        <f>P19-N19</f>
        <v>-176233.9299999997</v>
      </c>
      <c r="P19" s="68">
        <v>20638124.02</v>
      </c>
      <c r="Q19" s="68">
        <f>R19-P19</f>
        <v>-685611.19999999925</v>
      </c>
      <c r="R19" s="118">
        <v>19952512.82</v>
      </c>
      <c r="S19" s="80">
        <f t="shared" si="5"/>
        <v>-19384.740000002086</v>
      </c>
      <c r="T19" s="69">
        <v>19933128.079999998</v>
      </c>
    </row>
    <row r="20" spans="1:20" s="9" customFormat="1" ht="13.8">
      <c r="A20" s="18" t="s">
        <v>58</v>
      </c>
      <c r="B20" s="19" t="s">
        <v>46</v>
      </c>
      <c r="C20" s="20" t="s">
        <v>44</v>
      </c>
      <c r="D20" s="67">
        <f>D21</f>
        <v>3270700</v>
      </c>
      <c r="E20" s="67">
        <f t="shared" ref="E20:I20" si="9">E21</f>
        <v>0</v>
      </c>
      <c r="F20" s="67">
        <f t="shared" si="9"/>
        <v>3270700</v>
      </c>
      <c r="G20" s="67">
        <f t="shared" si="9"/>
        <v>0</v>
      </c>
      <c r="H20" s="67">
        <f t="shared" si="9"/>
        <v>3270700</v>
      </c>
      <c r="I20" s="67">
        <f t="shared" si="9"/>
        <v>0</v>
      </c>
      <c r="J20" s="67">
        <f t="shared" ref="J20:T20" si="10">J21</f>
        <v>3270700</v>
      </c>
      <c r="K20" s="67">
        <f t="shared" si="10"/>
        <v>0</v>
      </c>
      <c r="L20" s="67">
        <f t="shared" si="10"/>
        <v>3270700</v>
      </c>
      <c r="M20" s="67">
        <f t="shared" si="10"/>
        <v>0</v>
      </c>
      <c r="N20" s="67">
        <f t="shared" si="10"/>
        <v>3270700</v>
      </c>
      <c r="O20" s="67">
        <f t="shared" si="10"/>
        <v>0</v>
      </c>
      <c r="P20" s="67">
        <f t="shared" si="10"/>
        <v>3270700</v>
      </c>
      <c r="Q20" s="67">
        <f t="shared" si="10"/>
        <v>0</v>
      </c>
      <c r="R20" s="117">
        <f t="shared" si="10"/>
        <v>3270700</v>
      </c>
      <c r="S20" s="67">
        <f t="shared" si="10"/>
        <v>0</v>
      </c>
      <c r="T20" s="67">
        <f t="shared" si="10"/>
        <v>3270700</v>
      </c>
    </row>
    <row r="21" spans="1:20" ht="13.8">
      <c r="A21" s="15" t="s">
        <v>59</v>
      </c>
      <c r="B21" s="16" t="s">
        <v>46</v>
      </c>
      <c r="C21" s="17" t="s">
        <v>48</v>
      </c>
      <c r="D21" s="68">
        <v>3270700</v>
      </c>
      <c r="E21" s="68"/>
      <c r="F21" s="68">
        <v>3270700</v>
      </c>
      <c r="G21" s="68"/>
      <c r="H21" s="68">
        <v>3270700</v>
      </c>
      <c r="I21" s="68"/>
      <c r="J21" s="68">
        <v>3270700</v>
      </c>
      <c r="K21" s="68"/>
      <c r="L21" s="68">
        <v>3270700</v>
      </c>
      <c r="M21" s="68"/>
      <c r="N21" s="68">
        <v>3270700</v>
      </c>
      <c r="O21" s="68"/>
      <c r="P21" s="68">
        <v>3270700</v>
      </c>
      <c r="Q21" s="68"/>
      <c r="R21" s="118">
        <v>3270700</v>
      </c>
      <c r="S21" s="80"/>
      <c r="T21" s="69">
        <v>3270700</v>
      </c>
    </row>
    <row r="22" spans="1:20" s="9" customFormat="1" ht="27.6">
      <c r="A22" s="18" t="s">
        <v>60</v>
      </c>
      <c r="B22" s="19" t="s">
        <v>48</v>
      </c>
      <c r="C22" s="20" t="s">
        <v>44</v>
      </c>
      <c r="D22" s="67">
        <f>D23+D24+D25+D26</f>
        <v>38258862</v>
      </c>
      <c r="E22" s="67">
        <f t="shared" ref="E22:T22" si="11">E23+E24+E25+E26</f>
        <v>35999.800000000745</v>
      </c>
      <c r="F22" s="67">
        <f t="shared" si="11"/>
        <v>38294861.799999997</v>
      </c>
      <c r="G22" s="67">
        <f t="shared" si="11"/>
        <v>352051</v>
      </c>
      <c r="H22" s="67">
        <f t="shared" si="11"/>
        <v>38646912.799999997</v>
      </c>
      <c r="I22" s="67">
        <f t="shared" si="11"/>
        <v>17903326</v>
      </c>
      <c r="J22" s="67">
        <f t="shared" si="11"/>
        <v>56550238.799999997</v>
      </c>
      <c r="K22" s="67">
        <f t="shared" si="11"/>
        <v>501000</v>
      </c>
      <c r="L22" s="67">
        <f t="shared" si="11"/>
        <v>57051238.799999997</v>
      </c>
      <c r="M22" s="67">
        <f t="shared" si="11"/>
        <v>427316.62999999896</v>
      </c>
      <c r="N22" s="67">
        <f t="shared" si="11"/>
        <v>57478555.43</v>
      </c>
      <c r="O22" s="67">
        <f t="shared" si="11"/>
        <v>272996.00000000186</v>
      </c>
      <c r="P22" s="67">
        <f t="shared" si="11"/>
        <v>57751551.430000007</v>
      </c>
      <c r="Q22" s="67">
        <f t="shared" si="11"/>
        <v>-18630714.68</v>
      </c>
      <c r="R22" s="117">
        <f t="shared" si="11"/>
        <v>39120836.75</v>
      </c>
      <c r="S22" s="67">
        <f t="shared" si="11"/>
        <v>-436700.21000000054</v>
      </c>
      <c r="T22" s="67">
        <f t="shared" si="11"/>
        <v>38684136.540000007</v>
      </c>
    </row>
    <row r="23" spans="1:20" ht="27" customHeight="1">
      <c r="A23" s="15" t="s">
        <v>61</v>
      </c>
      <c r="B23" s="16" t="s">
        <v>48</v>
      </c>
      <c r="C23" s="17" t="s">
        <v>50</v>
      </c>
      <c r="D23" s="68">
        <v>7310500</v>
      </c>
      <c r="E23" s="68"/>
      <c r="F23" s="68">
        <v>7310500</v>
      </c>
      <c r="G23" s="68"/>
      <c r="H23" s="68">
        <v>7310500</v>
      </c>
      <c r="I23" s="68">
        <f t="shared" ref="I23:I26" si="12">J23-H23</f>
        <v>987200</v>
      </c>
      <c r="J23" s="68">
        <v>8297700</v>
      </c>
      <c r="K23" s="68">
        <f t="shared" ref="K23:K33" si="13">L23-J23</f>
        <v>0</v>
      </c>
      <c r="L23" s="68">
        <v>8297700</v>
      </c>
      <c r="M23" s="68">
        <f t="shared" ref="M23:M46" si="14">N23-L23</f>
        <v>215580.9299999997</v>
      </c>
      <c r="N23" s="68">
        <v>8513280.9299999997</v>
      </c>
      <c r="O23" s="68">
        <f t="shared" ref="O23:O25" si="15">P23-N23</f>
        <v>-952.15000000037253</v>
      </c>
      <c r="P23" s="68">
        <v>8512328.7799999993</v>
      </c>
      <c r="Q23" s="68">
        <f>R23-P23</f>
        <v>-303999.99999999907</v>
      </c>
      <c r="R23" s="118">
        <v>8208328.7800000003</v>
      </c>
      <c r="S23" s="80"/>
      <c r="T23" s="69">
        <v>8208328.7800000003</v>
      </c>
    </row>
    <row r="24" spans="1:20" ht="41.4">
      <c r="A24" s="15" t="s">
        <v>62</v>
      </c>
      <c r="B24" s="16" t="s">
        <v>48</v>
      </c>
      <c r="C24" s="17" t="s">
        <v>63</v>
      </c>
      <c r="D24" s="68">
        <v>0</v>
      </c>
      <c r="E24" s="68"/>
      <c r="F24" s="68">
        <v>0</v>
      </c>
      <c r="G24" s="68"/>
      <c r="H24" s="68">
        <v>0</v>
      </c>
      <c r="I24" s="68">
        <f t="shared" si="12"/>
        <v>238810</v>
      </c>
      <c r="J24" s="68">
        <v>238810</v>
      </c>
      <c r="K24" s="68">
        <f t="shared" si="13"/>
        <v>0</v>
      </c>
      <c r="L24" s="68">
        <v>238810</v>
      </c>
      <c r="M24" s="68"/>
      <c r="N24" s="68">
        <v>238810</v>
      </c>
      <c r="O24" s="68">
        <f t="shared" si="15"/>
        <v>275662</v>
      </c>
      <c r="P24" s="68">
        <v>514472</v>
      </c>
      <c r="Q24" s="68">
        <f>R24-P24</f>
        <v>0</v>
      </c>
      <c r="R24" s="118">
        <v>514472</v>
      </c>
      <c r="S24" s="80">
        <f t="shared" si="5"/>
        <v>-2305.9000000000233</v>
      </c>
      <c r="T24" s="69">
        <v>512166.1</v>
      </c>
    </row>
    <row r="25" spans="1:20" ht="13.8">
      <c r="A25" s="15" t="s">
        <v>64</v>
      </c>
      <c r="B25" s="16" t="s">
        <v>48</v>
      </c>
      <c r="C25" s="17" t="s">
        <v>16</v>
      </c>
      <c r="D25" s="68">
        <v>24210462</v>
      </c>
      <c r="E25" s="68">
        <f t="shared" ref="E25:E64" si="16">F25-D25</f>
        <v>35999.800000000745</v>
      </c>
      <c r="F25" s="68">
        <v>24246461.800000001</v>
      </c>
      <c r="G25" s="68">
        <f t="shared" ref="G25" si="17">H25-F25</f>
        <v>352051</v>
      </c>
      <c r="H25" s="68">
        <v>24598512.800000001</v>
      </c>
      <c r="I25" s="68">
        <f t="shared" si="12"/>
        <v>64576</v>
      </c>
      <c r="J25" s="68">
        <v>24663088.800000001</v>
      </c>
      <c r="K25" s="68">
        <f t="shared" si="13"/>
        <v>1000</v>
      </c>
      <c r="L25" s="68">
        <v>24664088.800000001</v>
      </c>
      <c r="M25" s="68">
        <f t="shared" si="14"/>
        <v>133110.93999999762</v>
      </c>
      <c r="N25" s="68">
        <v>24797199.739999998</v>
      </c>
      <c r="O25" s="68">
        <f t="shared" si="15"/>
        <v>-952.13999999687076</v>
      </c>
      <c r="P25" s="68">
        <v>24796247.600000001</v>
      </c>
      <c r="Q25" s="68">
        <f>R25-P25</f>
        <v>-1815966.9800000004</v>
      </c>
      <c r="R25" s="118">
        <v>22980280.620000001</v>
      </c>
      <c r="S25" s="80">
        <f t="shared" si="5"/>
        <v>-517540.94000000134</v>
      </c>
      <c r="T25" s="69">
        <v>22462739.68</v>
      </c>
    </row>
    <row r="26" spans="1:20" s="24" customFormat="1" ht="16.5" customHeight="1">
      <c r="A26" s="15" t="s">
        <v>65</v>
      </c>
      <c r="B26" s="16" t="s">
        <v>48</v>
      </c>
      <c r="C26" s="17" t="s">
        <v>33</v>
      </c>
      <c r="D26" s="68">
        <v>6737900</v>
      </c>
      <c r="E26" s="68"/>
      <c r="F26" s="68">
        <v>6737900</v>
      </c>
      <c r="G26" s="68"/>
      <c r="H26" s="68">
        <v>6737900</v>
      </c>
      <c r="I26" s="68">
        <f t="shared" si="12"/>
        <v>16612740</v>
      </c>
      <c r="J26" s="68">
        <v>23350640</v>
      </c>
      <c r="K26" s="68">
        <f t="shared" si="13"/>
        <v>500000</v>
      </c>
      <c r="L26" s="68">
        <v>23850640</v>
      </c>
      <c r="M26" s="68">
        <f t="shared" si="14"/>
        <v>78624.760000001639</v>
      </c>
      <c r="N26" s="68">
        <v>23929264.760000002</v>
      </c>
      <c r="O26" s="68">
        <f>P26-N26</f>
        <v>-761.71000000089407</v>
      </c>
      <c r="P26" s="68">
        <v>23928503.050000001</v>
      </c>
      <c r="Q26" s="68">
        <f>R26-P26</f>
        <v>-16510747.700000001</v>
      </c>
      <c r="R26" s="118">
        <v>7417755.3499999996</v>
      </c>
      <c r="S26" s="80">
        <f t="shared" si="5"/>
        <v>83146.63000000082</v>
      </c>
      <c r="T26" s="69">
        <v>7500901.9800000004</v>
      </c>
    </row>
    <row r="27" spans="1:20" s="9" customFormat="1" ht="14.25" customHeight="1">
      <c r="A27" s="18" t="s">
        <v>66</v>
      </c>
      <c r="B27" s="19" t="s">
        <v>50</v>
      </c>
      <c r="C27" s="20" t="s">
        <v>44</v>
      </c>
      <c r="D27" s="67">
        <f>D28+D29+D30+D31+D33+D32</f>
        <v>319449639.92000002</v>
      </c>
      <c r="E27" s="67">
        <f t="shared" ref="E27:T27" si="18">E28+E29+E30+E31+E33+E32</f>
        <v>7484518.8499999885</v>
      </c>
      <c r="F27" s="67">
        <f t="shared" si="18"/>
        <v>326934158.76999998</v>
      </c>
      <c r="G27" s="67">
        <f t="shared" si="18"/>
        <v>3983132</v>
      </c>
      <c r="H27" s="67">
        <f t="shared" si="18"/>
        <v>330917290.76999998</v>
      </c>
      <c r="I27" s="67">
        <f t="shared" si="18"/>
        <v>25901761.160000008</v>
      </c>
      <c r="J27" s="67">
        <f t="shared" si="18"/>
        <v>356819051.93000001</v>
      </c>
      <c r="K27" s="67">
        <f t="shared" si="18"/>
        <v>-6182127.2400000095</v>
      </c>
      <c r="L27" s="67">
        <f t="shared" si="18"/>
        <v>350636924.69</v>
      </c>
      <c r="M27" s="67">
        <f t="shared" si="18"/>
        <v>2301703.1700000213</v>
      </c>
      <c r="N27" s="67">
        <f t="shared" si="18"/>
        <v>352938627.86000001</v>
      </c>
      <c r="O27" s="67">
        <f t="shared" si="18"/>
        <v>388535.21999998391</v>
      </c>
      <c r="P27" s="67">
        <f t="shared" si="18"/>
        <v>353327163.08000004</v>
      </c>
      <c r="Q27" s="67">
        <f t="shared" si="18"/>
        <v>-3374314.6299999952</v>
      </c>
      <c r="R27" s="117">
        <f t="shared" si="18"/>
        <v>349952848.45000005</v>
      </c>
      <c r="S27" s="67">
        <f t="shared" si="18"/>
        <v>-1008073.5499999821</v>
      </c>
      <c r="T27" s="67">
        <f t="shared" si="18"/>
        <v>348944774.90000004</v>
      </c>
    </row>
    <row r="28" spans="1:20" ht="13.8">
      <c r="A28" s="15" t="s">
        <v>67</v>
      </c>
      <c r="B28" s="16" t="s">
        <v>50</v>
      </c>
      <c r="C28" s="17" t="s">
        <v>43</v>
      </c>
      <c r="D28" s="68">
        <v>19266600</v>
      </c>
      <c r="E28" s="68"/>
      <c r="F28" s="68">
        <v>19266600</v>
      </c>
      <c r="G28" s="68"/>
      <c r="H28" s="68">
        <v>19266600</v>
      </c>
      <c r="I28" s="68">
        <f t="shared" ref="I28:I33" si="19">J28-H28</f>
        <v>0</v>
      </c>
      <c r="J28" s="68">
        <v>19266600</v>
      </c>
      <c r="K28" s="68">
        <f t="shared" si="13"/>
        <v>24149</v>
      </c>
      <c r="L28" s="68">
        <v>19290749</v>
      </c>
      <c r="M28" s="68">
        <f t="shared" si="14"/>
        <v>-3882749</v>
      </c>
      <c r="N28" s="68">
        <v>15408000</v>
      </c>
      <c r="O28" s="68"/>
      <c r="P28" s="68">
        <v>15408000</v>
      </c>
      <c r="Q28" s="68">
        <f t="shared" ref="Q28:Q33" si="20">R28-P28</f>
        <v>-1267700</v>
      </c>
      <c r="R28" s="118">
        <v>14140300</v>
      </c>
      <c r="S28" s="80"/>
      <c r="T28" s="69">
        <v>14140300</v>
      </c>
    </row>
    <row r="29" spans="1:20" ht="13.8">
      <c r="A29" s="15" t="s">
        <v>68</v>
      </c>
      <c r="B29" s="16" t="s">
        <v>50</v>
      </c>
      <c r="C29" s="17" t="s">
        <v>52</v>
      </c>
      <c r="D29" s="68">
        <v>12448400</v>
      </c>
      <c r="E29" s="68"/>
      <c r="F29" s="68">
        <v>12448400</v>
      </c>
      <c r="G29" s="68"/>
      <c r="H29" s="68">
        <v>12448400</v>
      </c>
      <c r="I29" s="68">
        <f t="shared" si="19"/>
        <v>20600</v>
      </c>
      <c r="J29" s="68">
        <v>12469000</v>
      </c>
      <c r="K29" s="68">
        <f t="shared" si="13"/>
        <v>0</v>
      </c>
      <c r="L29" s="68">
        <v>12469000</v>
      </c>
      <c r="M29" s="68">
        <f t="shared" si="14"/>
        <v>-8188600</v>
      </c>
      <c r="N29" s="68">
        <v>4280400</v>
      </c>
      <c r="O29" s="68"/>
      <c r="P29" s="68">
        <v>4280400</v>
      </c>
      <c r="Q29" s="68">
        <f t="shared" si="20"/>
        <v>83200</v>
      </c>
      <c r="R29" s="118">
        <v>4363600</v>
      </c>
      <c r="S29" s="80"/>
      <c r="T29" s="69">
        <v>4363600</v>
      </c>
    </row>
    <row r="30" spans="1:20" ht="13.8">
      <c r="A30" s="15" t="s">
        <v>69</v>
      </c>
      <c r="B30" s="16" t="s">
        <v>50</v>
      </c>
      <c r="C30" s="17" t="s">
        <v>70</v>
      </c>
      <c r="D30" s="68">
        <v>13450199.92</v>
      </c>
      <c r="E30" s="68">
        <f t="shared" si="16"/>
        <v>5016120.3199999984</v>
      </c>
      <c r="F30" s="68">
        <v>18466320.239999998</v>
      </c>
      <c r="G30" s="68">
        <f t="shared" ref="G30:G33" si="21">H30-F30</f>
        <v>-69135</v>
      </c>
      <c r="H30" s="68">
        <v>18397185.239999998</v>
      </c>
      <c r="I30" s="68">
        <f t="shared" si="19"/>
        <v>9064214.7600000016</v>
      </c>
      <c r="J30" s="68">
        <v>27461400</v>
      </c>
      <c r="K30" s="68">
        <f t="shared" si="13"/>
        <v>1533500</v>
      </c>
      <c r="L30" s="68">
        <v>28994900</v>
      </c>
      <c r="M30" s="68"/>
      <c r="N30" s="68">
        <v>28994900</v>
      </c>
      <c r="O30" s="68">
        <f t="shared" ref="O30:O33" si="22">P30-N30</f>
        <v>580447.42000000179</v>
      </c>
      <c r="P30" s="68">
        <v>29575347.420000002</v>
      </c>
      <c r="Q30" s="68">
        <f t="shared" si="20"/>
        <v>551000</v>
      </c>
      <c r="R30" s="118">
        <v>30126347.420000002</v>
      </c>
      <c r="S30" s="80"/>
      <c r="T30" s="69">
        <v>30126347.420000002</v>
      </c>
    </row>
    <row r="31" spans="1:20" ht="13.8">
      <c r="A31" s="15" t="s">
        <v>71</v>
      </c>
      <c r="B31" s="16" t="s">
        <v>50</v>
      </c>
      <c r="C31" s="17" t="s">
        <v>63</v>
      </c>
      <c r="D31" s="68">
        <v>16474600</v>
      </c>
      <c r="E31" s="68">
        <f t="shared" si="16"/>
        <v>1854164.7699999996</v>
      </c>
      <c r="F31" s="68">
        <v>18328764.77</v>
      </c>
      <c r="G31" s="68">
        <f t="shared" si="21"/>
        <v>1000</v>
      </c>
      <c r="H31" s="68">
        <v>18329764.77</v>
      </c>
      <c r="I31" s="68">
        <f t="shared" si="19"/>
        <v>13854700</v>
      </c>
      <c r="J31" s="68">
        <v>32184464.77</v>
      </c>
      <c r="K31" s="68">
        <f t="shared" si="13"/>
        <v>90740</v>
      </c>
      <c r="L31" s="68">
        <v>32275204.77</v>
      </c>
      <c r="M31" s="68">
        <f t="shared" si="14"/>
        <v>8603500.0000000037</v>
      </c>
      <c r="N31" s="68">
        <v>40878704.770000003</v>
      </c>
      <c r="O31" s="68"/>
      <c r="P31" s="68">
        <v>40878704.770000003</v>
      </c>
      <c r="Q31" s="68">
        <f t="shared" si="20"/>
        <v>-1000</v>
      </c>
      <c r="R31" s="118">
        <v>40877704.770000003</v>
      </c>
      <c r="S31" s="80"/>
      <c r="T31" s="69">
        <v>40877704.770000003</v>
      </c>
    </row>
    <row r="32" spans="1:20" ht="13.8">
      <c r="A32" s="15" t="s">
        <v>72</v>
      </c>
      <c r="B32" s="16" t="s">
        <v>50</v>
      </c>
      <c r="C32" s="17" t="s">
        <v>16</v>
      </c>
      <c r="D32" s="68">
        <v>3405300</v>
      </c>
      <c r="E32" s="68">
        <f t="shared" si="16"/>
        <v>82142</v>
      </c>
      <c r="F32" s="68">
        <v>3487442</v>
      </c>
      <c r="G32" s="68">
        <f t="shared" si="21"/>
        <v>2800</v>
      </c>
      <c r="H32" s="68">
        <v>3490242</v>
      </c>
      <c r="I32" s="68">
        <f t="shared" si="19"/>
        <v>254840</v>
      </c>
      <c r="J32" s="68">
        <v>3745082</v>
      </c>
      <c r="K32" s="68">
        <f t="shared" si="13"/>
        <v>335006</v>
      </c>
      <c r="L32" s="68">
        <v>4080088</v>
      </c>
      <c r="M32" s="68">
        <f t="shared" si="14"/>
        <v>322124.21999999974</v>
      </c>
      <c r="N32" s="68">
        <v>4402212.22</v>
      </c>
      <c r="O32" s="68">
        <f t="shared" si="22"/>
        <v>130275</v>
      </c>
      <c r="P32" s="68">
        <v>4532487.22</v>
      </c>
      <c r="Q32" s="68">
        <f t="shared" si="20"/>
        <v>13624</v>
      </c>
      <c r="R32" s="118">
        <v>4546111.22</v>
      </c>
      <c r="S32" s="80"/>
      <c r="T32" s="69">
        <v>4546111.22</v>
      </c>
    </row>
    <row r="33" spans="1:20" ht="14.4" customHeight="1">
      <c r="A33" s="15" t="s">
        <v>73</v>
      </c>
      <c r="B33" s="16" t="s">
        <v>50</v>
      </c>
      <c r="C33" s="17" t="s">
        <v>31</v>
      </c>
      <c r="D33" s="68">
        <v>254404540</v>
      </c>
      <c r="E33" s="68">
        <f t="shared" si="16"/>
        <v>532091.75999999046</v>
      </c>
      <c r="F33" s="68">
        <v>254936631.75999999</v>
      </c>
      <c r="G33" s="68">
        <f t="shared" si="21"/>
        <v>4048467</v>
      </c>
      <c r="H33" s="68">
        <v>258985098.75999999</v>
      </c>
      <c r="I33" s="68">
        <f t="shared" si="19"/>
        <v>2707406.400000006</v>
      </c>
      <c r="J33" s="68">
        <v>261692505.16</v>
      </c>
      <c r="K33" s="68">
        <f t="shared" si="13"/>
        <v>-8165522.2400000095</v>
      </c>
      <c r="L33" s="68">
        <v>253526982.91999999</v>
      </c>
      <c r="M33" s="68">
        <f t="shared" si="14"/>
        <v>5447427.9500000179</v>
      </c>
      <c r="N33" s="68">
        <v>258974410.87</v>
      </c>
      <c r="O33" s="68">
        <f t="shared" si="22"/>
        <v>-322187.20000001788</v>
      </c>
      <c r="P33" s="68">
        <v>258652223.66999999</v>
      </c>
      <c r="Q33" s="68">
        <f t="shared" si="20"/>
        <v>-2753438.6299999952</v>
      </c>
      <c r="R33" s="118">
        <v>255898785.03999999</v>
      </c>
      <c r="S33" s="80">
        <f t="shared" si="5"/>
        <v>-1008073.5499999821</v>
      </c>
      <c r="T33" s="69">
        <v>254890711.49000001</v>
      </c>
    </row>
    <row r="34" spans="1:20" s="9" customFormat="1" ht="13.8">
      <c r="A34" s="18" t="s">
        <v>74</v>
      </c>
      <c r="B34" s="19" t="s">
        <v>52</v>
      </c>
      <c r="C34" s="20" t="s">
        <v>44</v>
      </c>
      <c r="D34" s="67">
        <f>D35+D36+D37+D38</f>
        <v>159973120</v>
      </c>
      <c r="E34" s="67">
        <f t="shared" ref="E34:T34" si="23">E35+E36+E37+E38</f>
        <v>10329414.970000006</v>
      </c>
      <c r="F34" s="67">
        <f t="shared" si="23"/>
        <v>170302534.97</v>
      </c>
      <c r="G34" s="67">
        <f t="shared" si="23"/>
        <v>6354192.1799999997</v>
      </c>
      <c r="H34" s="67">
        <f t="shared" si="23"/>
        <v>176656727.15000001</v>
      </c>
      <c r="I34" s="67">
        <f t="shared" si="23"/>
        <v>239103136.21000004</v>
      </c>
      <c r="J34" s="67">
        <f t="shared" si="23"/>
        <v>415759863.36000001</v>
      </c>
      <c r="K34" s="67">
        <f t="shared" si="23"/>
        <v>12545128.909999996</v>
      </c>
      <c r="L34" s="67">
        <f t="shared" si="23"/>
        <v>428304992.27000004</v>
      </c>
      <c r="M34" s="67">
        <f t="shared" si="23"/>
        <v>838773638.03999996</v>
      </c>
      <c r="N34" s="67">
        <f t="shared" si="23"/>
        <v>1267078630.3099999</v>
      </c>
      <c r="O34" s="67">
        <f t="shared" si="23"/>
        <v>128499229.24000002</v>
      </c>
      <c r="P34" s="67">
        <f t="shared" si="23"/>
        <v>1395577859.55</v>
      </c>
      <c r="Q34" s="67">
        <f t="shared" si="23"/>
        <v>56261146.38000001</v>
      </c>
      <c r="R34" s="117">
        <f t="shared" si="23"/>
        <v>1451839005.9299998</v>
      </c>
      <c r="S34" s="67">
        <f t="shared" si="23"/>
        <v>-2409248.3499999866</v>
      </c>
      <c r="T34" s="67">
        <f t="shared" si="23"/>
        <v>1449429757.5800002</v>
      </c>
    </row>
    <row r="35" spans="1:20" ht="13.8">
      <c r="A35" s="15" t="s">
        <v>75</v>
      </c>
      <c r="B35" s="16" t="s">
        <v>52</v>
      </c>
      <c r="C35" s="17" t="s">
        <v>43</v>
      </c>
      <c r="D35" s="68">
        <v>68934250</v>
      </c>
      <c r="E35" s="68">
        <f t="shared" si="16"/>
        <v>9983596.4800000042</v>
      </c>
      <c r="F35" s="68">
        <v>78917846.480000004</v>
      </c>
      <c r="G35" s="68">
        <f t="shared" ref="G35:G37" si="24">H35-F35</f>
        <v>1544580.2199999988</v>
      </c>
      <c r="H35" s="69">
        <v>80462426.700000003</v>
      </c>
      <c r="I35" s="68">
        <f>J35-H35</f>
        <v>177519509.60000002</v>
      </c>
      <c r="J35" s="68">
        <v>257981936.30000001</v>
      </c>
      <c r="K35" s="68">
        <f>L35-J35</f>
        <v>734785.81999999285</v>
      </c>
      <c r="L35" s="68">
        <v>258716722.12</v>
      </c>
      <c r="M35" s="68">
        <f t="shared" si="14"/>
        <v>758394033</v>
      </c>
      <c r="N35" s="68">
        <v>1017110755.12</v>
      </c>
      <c r="O35" s="68">
        <f>P35-N35</f>
        <v>-3253068.7699999809</v>
      </c>
      <c r="P35" s="68">
        <v>1013857686.35</v>
      </c>
      <c r="Q35" s="68">
        <f>R35-P35</f>
        <v>-77842.519999980927</v>
      </c>
      <c r="R35" s="118">
        <v>1013779843.83</v>
      </c>
      <c r="S35" s="80">
        <f t="shared" si="5"/>
        <v>21690.639999985695</v>
      </c>
      <c r="T35" s="69">
        <v>1013801534.47</v>
      </c>
    </row>
    <row r="36" spans="1:20" ht="13.8">
      <c r="A36" s="15" t="s">
        <v>76</v>
      </c>
      <c r="B36" s="16" t="s">
        <v>52</v>
      </c>
      <c r="C36" s="17" t="s">
        <v>46</v>
      </c>
      <c r="D36" s="69">
        <v>33727421</v>
      </c>
      <c r="E36" s="68">
        <f t="shared" si="16"/>
        <v>345818.49000000209</v>
      </c>
      <c r="F36" s="69">
        <v>34073239.490000002</v>
      </c>
      <c r="G36" s="68">
        <f t="shared" si="24"/>
        <v>1876204.9600000009</v>
      </c>
      <c r="H36" s="69">
        <v>35949444.450000003</v>
      </c>
      <c r="I36" s="68">
        <f t="shared" ref="I36:I37" si="25">J36-H36</f>
        <v>19025726.619999997</v>
      </c>
      <c r="J36" s="69">
        <v>54975171.07</v>
      </c>
      <c r="K36" s="68">
        <f t="shared" ref="K36:K49" si="26">L36-J36</f>
        <v>140621.77000000328</v>
      </c>
      <c r="L36" s="69">
        <v>55115792.840000004</v>
      </c>
      <c r="M36" s="68">
        <f t="shared" si="14"/>
        <v>79141468.659999996</v>
      </c>
      <c r="N36" s="69">
        <v>134257261.5</v>
      </c>
      <c r="O36" s="69">
        <f>P36-N36</f>
        <v>131467820</v>
      </c>
      <c r="P36" s="69">
        <v>265725081.5</v>
      </c>
      <c r="Q36" s="69">
        <f>R36-P36</f>
        <v>53632000</v>
      </c>
      <c r="R36" s="119">
        <v>319357081.5</v>
      </c>
      <c r="S36" s="80">
        <f t="shared" si="5"/>
        <v>28559.100000023842</v>
      </c>
      <c r="T36" s="69">
        <v>319385640.60000002</v>
      </c>
    </row>
    <row r="37" spans="1:20" ht="13.8">
      <c r="A37" s="15" t="s">
        <v>77</v>
      </c>
      <c r="B37" s="16" t="s">
        <v>52</v>
      </c>
      <c r="C37" s="17" t="s">
        <v>48</v>
      </c>
      <c r="D37" s="69">
        <v>19706509</v>
      </c>
      <c r="E37" s="68"/>
      <c r="F37" s="69">
        <v>19706509</v>
      </c>
      <c r="G37" s="68">
        <f t="shared" si="24"/>
        <v>2933407</v>
      </c>
      <c r="H37" s="69">
        <v>22639916</v>
      </c>
      <c r="I37" s="68">
        <f t="shared" si="25"/>
        <v>42557899.990000002</v>
      </c>
      <c r="J37" s="69">
        <v>65197815.990000002</v>
      </c>
      <c r="K37" s="68">
        <f t="shared" si="26"/>
        <v>11669721.32</v>
      </c>
      <c r="L37" s="69">
        <v>76867537.310000002</v>
      </c>
      <c r="M37" s="68">
        <f t="shared" si="14"/>
        <v>807949.62999999523</v>
      </c>
      <c r="N37" s="69">
        <v>77675486.939999998</v>
      </c>
      <c r="O37" s="69">
        <f t="shared" ref="O37:O38" si="27">P37-N37</f>
        <v>288645.71000000834</v>
      </c>
      <c r="P37" s="69">
        <v>77964132.650000006</v>
      </c>
      <c r="Q37" s="69">
        <f>R37-P37</f>
        <v>3666988.8999999911</v>
      </c>
      <c r="R37" s="119">
        <v>81631121.549999997</v>
      </c>
      <c r="S37" s="80">
        <f t="shared" si="5"/>
        <v>-1039399.1400000006</v>
      </c>
      <c r="T37" s="69">
        <v>80591722.409999996</v>
      </c>
    </row>
    <row r="38" spans="1:20" ht="27.6">
      <c r="A38" s="15" t="s">
        <v>78</v>
      </c>
      <c r="B38" s="16" t="s">
        <v>52</v>
      </c>
      <c r="C38" s="17" t="s">
        <v>52</v>
      </c>
      <c r="D38" s="69">
        <v>37604940</v>
      </c>
      <c r="E38" s="68"/>
      <c r="F38" s="69">
        <v>37604940</v>
      </c>
      <c r="G38" s="68"/>
      <c r="H38" s="69">
        <v>37604940</v>
      </c>
      <c r="I38" s="68"/>
      <c r="J38" s="69">
        <v>37604940</v>
      </c>
      <c r="K38" s="68"/>
      <c r="L38" s="69">
        <v>37604940</v>
      </c>
      <c r="M38" s="68">
        <f t="shared" si="14"/>
        <v>430186.75</v>
      </c>
      <c r="N38" s="69">
        <v>38035126.75</v>
      </c>
      <c r="O38" s="69">
        <f t="shared" si="27"/>
        <v>-4167.7000000029802</v>
      </c>
      <c r="P38" s="69">
        <v>38030959.049999997</v>
      </c>
      <c r="Q38" s="69">
        <f>R38-P38</f>
        <v>-960000</v>
      </c>
      <c r="R38" s="119">
        <v>37070959.049999997</v>
      </c>
      <c r="S38" s="80">
        <f t="shared" si="5"/>
        <v>-1420098.9499999955</v>
      </c>
      <c r="T38" s="69">
        <v>35650860.100000001</v>
      </c>
    </row>
    <row r="39" spans="1:20" s="9" customFormat="1" ht="13.8">
      <c r="A39" s="18" t="s">
        <v>79</v>
      </c>
      <c r="B39" s="19" t="s">
        <v>54</v>
      </c>
      <c r="C39" s="20" t="s">
        <v>44</v>
      </c>
      <c r="D39" s="70">
        <f>D40</f>
        <v>11752600</v>
      </c>
      <c r="E39" s="70">
        <f t="shared" ref="E39:T39" si="28">E40</f>
        <v>2341396.34</v>
      </c>
      <c r="F39" s="70">
        <f t="shared" si="28"/>
        <v>14093996.34</v>
      </c>
      <c r="G39" s="70">
        <f t="shared" si="28"/>
        <v>200000</v>
      </c>
      <c r="H39" s="70">
        <f t="shared" si="28"/>
        <v>14293996.34</v>
      </c>
      <c r="I39" s="70">
        <f t="shared" si="28"/>
        <v>509400</v>
      </c>
      <c r="J39" s="70">
        <f t="shared" si="28"/>
        <v>14803396.34</v>
      </c>
      <c r="K39" s="70">
        <f t="shared" si="28"/>
        <v>350000</v>
      </c>
      <c r="L39" s="70">
        <f t="shared" si="28"/>
        <v>15153396.34</v>
      </c>
      <c r="M39" s="70">
        <f t="shared" si="28"/>
        <v>1756412.3900000006</v>
      </c>
      <c r="N39" s="70">
        <f t="shared" si="28"/>
        <v>16909808.73</v>
      </c>
      <c r="O39" s="70">
        <f t="shared" si="28"/>
        <v>1187890.1400000006</v>
      </c>
      <c r="P39" s="70">
        <f t="shared" si="28"/>
        <v>18097698.870000001</v>
      </c>
      <c r="Q39" s="70">
        <f t="shared" si="28"/>
        <v>50000</v>
      </c>
      <c r="R39" s="120">
        <f t="shared" si="28"/>
        <v>18147698.870000001</v>
      </c>
      <c r="S39" s="70">
        <f t="shared" si="28"/>
        <v>69431.869999997318</v>
      </c>
      <c r="T39" s="70">
        <f t="shared" si="28"/>
        <v>18217130.739999998</v>
      </c>
    </row>
    <row r="40" spans="1:20" ht="27.6">
      <c r="A40" s="15" t="s">
        <v>80</v>
      </c>
      <c r="B40" s="16" t="s">
        <v>54</v>
      </c>
      <c r="C40" s="17" t="s">
        <v>52</v>
      </c>
      <c r="D40" s="69">
        <v>11752600</v>
      </c>
      <c r="E40" s="68">
        <f t="shared" si="16"/>
        <v>2341396.34</v>
      </c>
      <c r="F40" s="69">
        <v>14093996.34</v>
      </c>
      <c r="G40" s="68">
        <f t="shared" ref="G40" si="29">H40-F40</f>
        <v>200000</v>
      </c>
      <c r="H40" s="69">
        <v>14293996.34</v>
      </c>
      <c r="I40" s="69">
        <f>J40-H40</f>
        <v>509400</v>
      </c>
      <c r="J40" s="69">
        <v>14803396.34</v>
      </c>
      <c r="K40" s="68">
        <f t="shared" si="26"/>
        <v>350000</v>
      </c>
      <c r="L40" s="69">
        <v>15153396.34</v>
      </c>
      <c r="M40" s="68">
        <f t="shared" si="14"/>
        <v>1756412.3900000006</v>
      </c>
      <c r="N40" s="69">
        <v>16909808.73</v>
      </c>
      <c r="O40" s="69">
        <f>P40-N40</f>
        <v>1187890.1400000006</v>
      </c>
      <c r="P40" s="69">
        <v>18097698.870000001</v>
      </c>
      <c r="Q40" s="69">
        <f>R40-P40</f>
        <v>50000</v>
      </c>
      <c r="R40" s="119">
        <v>18147698.870000001</v>
      </c>
      <c r="S40" s="80">
        <f t="shared" si="5"/>
        <v>69431.869999997318</v>
      </c>
      <c r="T40" s="69">
        <v>18217130.739999998</v>
      </c>
    </row>
    <row r="41" spans="1:20" s="9" customFormat="1" ht="13.8">
      <c r="A41" s="18" t="s">
        <v>81</v>
      </c>
      <c r="B41" s="19" t="s">
        <v>56</v>
      </c>
      <c r="C41" s="20" t="s">
        <v>44</v>
      </c>
      <c r="D41" s="70">
        <f>D42+D43+D45+D46+D44</f>
        <v>2698112164.1399999</v>
      </c>
      <c r="E41" s="70">
        <f t="shared" ref="E41:T41" si="30">E42+E43+E45+E46+E44</f>
        <v>5848544.4200000167</v>
      </c>
      <c r="F41" s="70">
        <f t="shared" si="30"/>
        <v>2703960708.5599999</v>
      </c>
      <c r="G41" s="70">
        <f t="shared" si="30"/>
        <v>6442385.0099999905</v>
      </c>
      <c r="H41" s="70">
        <f t="shared" si="30"/>
        <v>2710403093.5700002</v>
      </c>
      <c r="I41" s="70">
        <f t="shared" si="30"/>
        <v>77013875.380000055</v>
      </c>
      <c r="J41" s="70">
        <f t="shared" si="30"/>
        <v>2787416968.9499998</v>
      </c>
      <c r="K41" s="70">
        <f t="shared" si="30"/>
        <v>17117149.710000038</v>
      </c>
      <c r="L41" s="70">
        <f t="shared" si="30"/>
        <v>2804534118.6599998</v>
      </c>
      <c r="M41" s="70">
        <f t="shared" si="30"/>
        <v>30528041.25999999</v>
      </c>
      <c r="N41" s="70">
        <f t="shared" si="30"/>
        <v>2835062159.9200001</v>
      </c>
      <c r="O41" s="70">
        <f t="shared" si="30"/>
        <v>17781301.499999881</v>
      </c>
      <c r="P41" s="70">
        <f t="shared" si="30"/>
        <v>2852843461.4200001</v>
      </c>
      <c r="Q41" s="70">
        <f t="shared" si="30"/>
        <v>-45237663.000000119</v>
      </c>
      <c r="R41" s="120">
        <f t="shared" si="30"/>
        <v>2807605798.4199996</v>
      </c>
      <c r="S41" s="70">
        <f t="shared" si="30"/>
        <v>-976032.23999996576</v>
      </c>
      <c r="T41" s="70">
        <f t="shared" si="30"/>
        <v>2806629766.1800003</v>
      </c>
    </row>
    <row r="42" spans="1:20" ht="13.8">
      <c r="A42" s="15" t="s">
        <v>82</v>
      </c>
      <c r="B42" s="16" t="s">
        <v>56</v>
      </c>
      <c r="C42" s="17" t="s">
        <v>43</v>
      </c>
      <c r="D42" s="69">
        <v>890818900</v>
      </c>
      <c r="E42" s="68"/>
      <c r="F42" s="69">
        <v>890818900</v>
      </c>
      <c r="G42" s="68">
        <f t="shared" ref="G42:G46" si="31">H42-F42</f>
        <v>3639289</v>
      </c>
      <c r="H42" s="69">
        <v>894458189</v>
      </c>
      <c r="I42" s="69">
        <f>J42-H42</f>
        <v>38906264.019999981</v>
      </c>
      <c r="J42" s="69">
        <v>933364453.01999998</v>
      </c>
      <c r="K42" s="68">
        <f t="shared" si="26"/>
        <v>1547064.5399999619</v>
      </c>
      <c r="L42" s="69">
        <v>934911517.55999994</v>
      </c>
      <c r="M42" s="68">
        <f t="shared" si="14"/>
        <v>28231800</v>
      </c>
      <c r="N42" s="69">
        <v>963143317.55999994</v>
      </c>
      <c r="O42" s="69">
        <f>P42-N42</f>
        <v>12415752</v>
      </c>
      <c r="P42" s="69">
        <v>975559069.55999994</v>
      </c>
      <c r="Q42" s="69">
        <f>R42-P42</f>
        <v>-5267811</v>
      </c>
      <c r="R42" s="119">
        <v>970291258.55999994</v>
      </c>
      <c r="S42" s="80"/>
      <c r="T42" s="69">
        <v>970291258.55999994</v>
      </c>
    </row>
    <row r="43" spans="1:20" ht="13.8">
      <c r="A43" s="15" t="s">
        <v>83</v>
      </c>
      <c r="B43" s="16" t="s">
        <v>56</v>
      </c>
      <c r="C43" s="17" t="s">
        <v>46</v>
      </c>
      <c r="D43" s="69">
        <v>1331024176.77</v>
      </c>
      <c r="E43" s="68"/>
      <c r="F43" s="69">
        <v>1331024176.77</v>
      </c>
      <c r="G43" s="68">
        <f t="shared" si="31"/>
        <v>1897792</v>
      </c>
      <c r="H43" s="69">
        <v>1332921968.77</v>
      </c>
      <c r="I43" s="69">
        <f>J43-H43</f>
        <v>27596925.160000086</v>
      </c>
      <c r="J43" s="69">
        <v>1360518893.9300001</v>
      </c>
      <c r="K43" s="68">
        <f t="shared" si="26"/>
        <v>7618057.4600000381</v>
      </c>
      <c r="L43" s="69">
        <v>1368136951.3900001</v>
      </c>
      <c r="M43" s="68">
        <f t="shared" si="14"/>
        <v>-10965500</v>
      </c>
      <c r="N43" s="69">
        <v>1357171451.3900001</v>
      </c>
      <c r="O43" s="69">
        <f>P43-N43</f>
        <v>5125375.1199998856</v>
      </c>
      <c r="P43" s="69">
        <v>1362296826.51</v>
      </c>
      <c r="Q43" s="69">
        <f>R43-P43</f>
        <v>-25644002.150000095</v>
      </c>
      <c r="R43" s="119">
        <v>1336652824.3599999</v>
      </c>
      <c r="S43" s="80">
        <f t="shared" si="5"/>
        <v>-396300</v>
      </c>
      <c r="T43" s="69">
        <v>1336256524.3599999</v>
      </c>
    </row>
    <row r="44" spans="1:20" ht="13.8">
      <c r="A44" s="51" t="s">
        <v>142</v>
      </c>
      <c r="B44" s="35" t="s">
        <v>56</v>
      </c>
      <c r="C44" s="35" t="s">
        <v>48</v>
      </c>
      <c r="D44" s="69">
        <v>321284247.37</v>
      </c>
      <c r="E44" s="68">
        <f t="shared" si="16"/>
        <v>37126.800000011921</v>
      </c>
      <c r="F44" s="69">
        <v>321321374.17000002</v>
      </c>
      <c r="G44" s="68">
        <f t="shared" si="31"/>
        <v>324000</v>
      </c>
      <c r="H44" s="69">
        <v>321645374.17000002</v>
      </c>
      <c r="I44" s="69">
        <f>J44-H44</f>
        <v>7506968.4599999785</v>
      </c>
      <c r="J44" s="69">
        <v>329152342.63</v>
      </c>
      <c r="K44" s="68">
        <f t="shared" si="26"/>
        <v>-25853034.659999967</v>
      </c>
      <c r="L44" s="69">
        <v>303299307.97000003</v>
      </c>
      <c r="M44" s="68">
        <f t="shared" si="14"/>
        <v>1263400</v>
      </c>
      <c r="N44" s="69">
        <v>304562707.97000003</v>
      </c>
      <c r="O44" s="69"/>
      <c r="P44" s="69">
        <v>304562707.97000003</v>
      </c>
      <c r="Q44" s="69">
        <f>R44-P44</f>
        <v>-11789655.580000043</v>
      </c>
      <c r="R44" s="119">
        <v>292773052.38999999</v>
      </c>
      <c r="S44" s="80">
        <f t="shared" si="5"/>
        <v>-2103040.2299999595</v>
      </c>
      <c r="T44" s="69">
        <v>290670012.16000003</v>
      </c>
    </row>
    <row r="45" spans="1:20" ht="13.8">
      <c r="A45" s="15" t="s">
        <v>84</v>
      </c>
      <c r="B45" s="16" t="s">
        <v>56</v>
      </c>
      <c r="C45" s="17" t="s">
        <v>56</v>
      </c>
      <c r="D45" s="69">
        <v>3011800</v>
      </c>
      <c r="E45" s="68"/>
      <c r="F45" s="69">
        <v>3011800</v>
      </c>
      <c r="G45" s="68"/>
      <c r="H45" s="69">
        <v>3011800</v>
      </c>
      <c r="I45" s="69"/>
      <c r="J45" s="69">
        <v>3011800</v>
      </c>
      <c r="K45" s="68">
        <f t="shared" si="26"/>
        <v>439684.12000000011</v>
      </c>
      <c r="L45" s="69">
        <v>3451484.12</v>
      </c>
      <c r="M45" s="68">
        <f t="shared" si="14"/>
        <v>1</v>
      </c>
      <c r="N45" s="69">
        <v>3451485.12</v>
      </c>
      <c r="O45" s="69">
        <f>P45-N45</f>
        <v>-50000</v>
      </c>
      <c r="P45" s="69">
        <v>3401485.12</v>
      </c>
      <c r="Q45" s="69">
        <f>R45-P45</f>
        <v>-1001</v>
      </c>
      <c r="R45" s="119">
        <v>3400484.12</v>
      </c>
      <c r="S45" s="80">
        <f t="shared" si="5"/>
        <v>-64275.360000000335</v>
      </c>
      <c r="T45" s="69">
        <v>3336208.76</v>
      </c>
    </row>
    <row r="46" spans="1:20" ht="13.8">
      <c r="A46" s="15" t="s">
        <v>85</v>
      </c>
      <c r="B46" s="16" t="s">
        <v>56</v>
      </c>
      <c r="C46" s="17" t="s">
        <v>63</v>
      </c>
      <c r="D46" s="69">
        <v>151973040</v>
      </c>
      <c r="E46" s="68">
        <f t="shared" si="16"/>
        <v>5811417.6200000048</v>
      </c>
      <c r="F46" s="69">
        <v>157784457.62</v>
      </c>
      <c r="G46" s="68">
        <f t="shared" si="31"/>
        <v>581304.00999999046</v>
      </c>
      <c r="H46" s="69">
        <v>158365761.63</v>
      </c>
      <c r="I46" s="69">
        <f>J46-H46</f>
        <v>3003717.7400000095</v>
      </c>
      <c r="J46" s="69">
        <v>161369479.37</v>
      </c>
      <c r="K46" s="68">
        <f t="shared" si="26"/>
        <v>33365378.25</v>
      </c>
      <c r="L46" s="69">
        <v>194734857.62</v>
      </c>
      <c r="M46" s="68">
        <f t="shared" si="14"/>
        <v>11998340.25999999</v>
      </c>
      <c r="N46" s="69">
        <v>206733197.88</v>
      </c>
      <c r="O46" s="69">
        <f>P46-N46</f>
        <v>290174.37999999523</v>
      </c>
      <c r="P46" s="69">
        <v>207023372.25999999</v>
      </c>
      <c r="Q46" s="69">
        <f>R46-P46</f>
        <v>-2535193.2699999809</v>
      </c>
      <c r="R46" s="119">
        <v>204488178.99000001</v>
      </c>
      <c r="S46" s="80">
        <f t="shared" si="5"/>
        <v>1587583.349999994</v>
      </c>
      <c r="T46" s="69">
        <v>206075762.34</v>
      </c>
    </row>
    <row r="47" spans="1:20" s="9" customFormat="1" ht="13.8">
      <c r="A47" s="18" t="s">
        <v>86</v>
      </c>
      <c r="B47" s="19" t="s">
        <v>70</v>
      </c>
      <c r="C47" s="20" t="s">
        <v>44</v>
      </c>
      <c r="D47" s="70">
        <f>D48+D49</f>
        <v>168014365.96000001</v>
      </c>
      <c r="E47" s="70">
        <f t="shared" ref="E47:T47" si="32">E48+E49</f>
        <v>0</v>
      </c>
      <c r="F47" s="70">
        <f t="shared" si="32"/>
        <v>168014365.96000001</v>
      </c>
      <c r="G47" s="70">
        <f t="shared" si="32"/>
        <v>8319026.3699999992</v>
      </c>
      <c r="H47" s="70">
        <f t="shared" si="32"/>
        <v>176333392.33000001</v>
      </c>
      <c r="I47" s="70">
        <f t="shared" si="32"/>
        <v>19283955</v>
      </c>
      <c r="J47" s="70">
        <f t="shared" si="32"/>
        <v>195617347.33000001</v>
      </c>
      <c r="K47" s="70">
        <f t="shared" si="32"/>
        <v>13676413.459999979</v>
      </c>
      <c r="L47" s="70">
        <f t="shared" si="32"/>
        <v>209293760.78999999</v>
      </c>
      <c r="M47" s="70">
        <f t="shared" si="32"/>
        <v>5358558.3100000024</v>
      </c>
      <c r="N47" s="70">
        <f t="shared" si="32"/>
        <v>214652319.09999999</v>
      </c>
      <c r="O47" s="70">
        <f t="shared" si="32"/>
        <v>1423164.879999999</v>
      </c>
      <c r="P47" s="70">
        <f t="shared" si="32"/>
        <v>216075483.97999999</v>
      </c>
      <c r="Q47" s="70">
        <f t="shared" si="32"/>
        <v>266751.71999999881</v>
      </c>
      <c r="R47" s="120">
        <f t="shared" si="32"/>
        <v>216342235.69999999</v>
      </c>
      <c r="S47" s="70">
        <f t="shared" si="32"/>
        <v>-126660.59999997728</v>
      </c>
      <c r="T47" s="70">
        <f t="shared" si="32"/>
        <v>216215575.10000002</v>
      </c>
    </row>
    <row r="48" spans="1:20" ht="13.8">
      <c r="A48" s="15" t="s">
        <v>87</v>
      </c>
      <c r="B48" s="16" t="s">
        <v>70</v>
      </c>
      <c r="C48" s="17" t="s">
        <v>43</v>
      </c>
      <c r="D48" s="69">
        <v>154348204.96000001</v>
      </c>
      <c r="E48" s="68"/>
      <c r="F48" s="69">
        <v>154348204.96000001</v>
      </c>
      <c r="G48" s="68">
        <f t="shared" ref="G48:G49" si="33">H48-F48</f>
        <v>8335822</v>
      </c>
      <c r="H48" s="69">
        <v>162684026.96000001</v>
      </c>
      <c r="I48" s="69">
        <f>J48-H48</f>
        <v>19283955</v>
      </c>
      <c r="J48" s="69">
        <v>181967981.96000001</v>
      </c>
      <c r="K48" s="68">
        <f t="shared" si="26"/>
        <v>14290982.929999977</v>
      </c>
      <c r="L48" s="69">
        <v>196258964.88999999</v>
      </c>
      <c r="M48" s="69">
        <f>N48-L48</f>
        <v>5453375.5600000024</v>
      </c>
      <c r="N48" s="69">
        <v>201712340.44999999</v>
      </c>
      <c r="O48" s="69">
        <f>P48-N48</f>
        <v>1223807</v>
      </c>
      <c r="P48" s="69">
        <v>202936147.44999999</v>
      </c>
      <c r="Q48" s="69">
        <f>R48-P48</f>
        <v>124917.71999999881</v>
      </c>
      <c r="R48" s="119">
        <v>203061065.16999999</v>
      </c>
      <c r="S48" s="80">
        <f t="shared" si="5"/>
        <v>-190783.45999997854</v>
      </c>
      <c r="T48" s="69">
        <v>202870281.71000001</v>
      </c>
    </row>
    <row r="49" spans="1:20" ht="27.6">
      <c r="A49" s="15" t="s">
        <v>88</v>
      </c>
      <c r="B49" s="16" t="s">
        <v>70</v>
      </c>
      <c r="C49" s="17" t="s">
        <v>50</v>
      </c>
      <c r="D49" s="69">
        <v>13666161</v>
      </c>
      <c r="E49" s="68"/>
      <c r="F49" s="69">
        <v>13666161</v>
      </c>
      <c r="G49" s="68">
        <f t="shared" si="33"/>
        <v>-16795.63000000082</v>
      </c>
      <c r="H49" s="69">
        <v>13649365.369999999</v>
      </c>
      <c r="I49" s="69"/>
      <c r="J49" s="69">
        <v>13649365.369999999</v>
      </c>
      <c r="K49" s="68">
        <f t="shared" si="26"/>
        <v>-614569.46999999881</v>
      </c>
      <c r="L49" s="69">
        <v>13034795.9</v>
      </c>
      <c r="M49" s="69">
        <f>N49-L49</f>
        <v>-94817.25</v>
      </c>
      <c r="N49" s="69">
        <v>12939978.65</v>
      </c>
      <c r="O49" s="69">
        <f>P49-N49</f>
        <v>199357.87999999896</v>
      </c>
      <c r="P49" s="69">
        <v>13139336.529999999</v>
      </c>
      <c r="Q49" s="69">
        <f>R49-P49</f>
        <v>141834</v>
      </c>
      <c r="R49" s="119">
        <v>13281170.529999999</v>
      </c>
      <c r="S49" s="80">
        <f t="shared" si="5"/>
        <v>64122.860000001267</v>
      </c>
      <c r="T49" s="69">
        <v>13345293.390000001</v>
      </c>
    </row>
    <row r="50" spans="1:20" s="9" customFormat="1" ht="13.8">
      <c r="A50" s="18" t="s">
        <v>89</v>
      </c>
      <c r="B50" s="19" t="s">
        <v>63</v>
      </c>
      <c r="C50" s="20" t="s">
        <v>44</v>
      </c>
      <c r="D50" s="70">
        <f>D51</f>
        <v>2236100</v>
      </c>
      <c r="E50" s="70">
        <f t="shared" ref="E50:T50" si="34">E51</f>
        <v>1550000</v>
      </c>
      <c r="F50" s="70">
        <f t="shared" si="34"/>
        <v>3786100</v>
      </c>
      <c r="G50" s="70">
        <f t="shared" si="34"/>
        <v>0</v>
      </c>
      <c r="H50" s="70">
        <f t="shared" si="34"/>
        <v>3786100</v>
      </c>
      <c r="I50" s="70">
        <f t="shared" si="34"/>
        <v>0</v>
      </c>
      <c r="J50" s="70">
        <f t="shared" si="34"/>
        <v>3786100</v>
      </c>
      <c r="K50" s="70">
        <f t="shared" si="34"/>
        <v>0</v>
      </c>
      <c r="L50" s="70">
        <f t="shared" si="34"/>
        <v>3786100</v>
      </c>
      <c r="M50" s="70">
        <f t="shared" si="34"/>
        <v>-111800</v>
      </c>
      <c r="N50" s="70">
        <f t="shared" si="34"/>
        <v>3674300</v>
      </c>
      <c r="O50" s="70">
        <f t="shared" si="34"/>
        <v>307318.7200000002</v>
      </c>
      <c r="P50" s="70">
        <f t="shared" si="34"/>
        <v>3981618.72</v>
      </c>
      <c r="Q50" s="70">
        <f t="shared" si="34"/>
        <v>0</v>
      </c>
      <c r="R50" s="120">
        <f t="shared" si="34"/>
        <v>3981618.72</v>
      </c>
      <c r="S50" s="70">
        <f t="shared" si="34"/>
        <v>0</v>
      </c>
      <c r="T50" s="70">
        <f t="shared" si="34"/>
        <v>3981618.72</v>
      </c>
    </row>
    <row r="51" spans="1:20" ht="13.8">
      <c r="A51" s="25" t="s">
        <v>90</v>
      </c>
      <c r="B51" s="26" t="s">
        <v>63</v>
      </c>
      <c r="C51" s="27" t="s">
        <v>63</v>
      </c>
      <c r="D51" s="71">
        <v>2236100</v>
      </c>
      <c r="E51" s="68">
        <f t="shared" si="16"/>
        <v>1550000</v>
      </c>
      <c r="F51" s="71">
        <v>3786100</v>
      </c>
      <c r="G51" s="68"/>
      <c r="H51" s="71">
        <v>3786100</v>
      </c>
      <c r="I51" s="71"/>
      <c r="J51" s="71">
        <v>3786100</v>
      </c>
      <c r="K51" s="71"/>
      <c r="L51" s="71">
        <v>3786100</v>
      </c>
      <c r="M51" s="71">
        <f>N51-L51</f>
        <v>-111800</v>
      </c>
      <c r="N51" s="71">
        <v>3674300</v>
      </c>
      <c r="O51" s="71">
        <f>P51-N51</f>
        <v>307318.7200000002</v>
      </c>
      <c r="P51" s="71">
        <v>3981618.72</v>
      </c>
      <c r="Q51" s="71">
        <f>R51-P51</f>
        <v>0</v>
      </c>
      <c r="R51" s="121">
        <v>3981618.72</v>
      </c>
      <c r="S51" s="80"/>
      <c r="T51" s="69">
        <v>3981618.72</v>
      </c>
    </row>
    <row r="52" spans="1:20" s="34" customFormat="1" ht="13.8">
      <c r="A52" s="31" t="s">
        <v>91</v>
      </c>
      <c r="B52" s="32" t="s">
        <v>16</v>
      </c>
      <c r="C52" s="33" t="s">
        <v>44</v>
      </c>
      <c r="D52" s="70">
        <f>D53+D54+D55+D56</f>
        <v>126345640</v>
      </c>
      <c r="E52" s="70">
        <f t="shared" ref="E52:T52" si="35">E53+E54+E55+E56</f>
        <v>5655332</v>
      </c>
      <c r="F52" s="70">
        <f t="shared" si="35"/>
        <v>132000972</v>
      </c>
      <c r="G52" s="70">
        <f t="shared" si="35"/>
        <v>100000</v>
      </c>
      <c r="H52" s="70">
        <f t="shared" si="35"/>
        <v>132100972</v>
      </c>
      <c r="I52" s="70">
        <f t="shared" si="35"/>
        <v>1102973.25</v>
      </c>
      <c r="J52" s="70">
        <f t="shared" si="35"/>
        <v>133203945.25</v>
      </c>
      <c r="K52" s="70">
        <f t="shared" si="35"/>
        <v>-12636530</v>
      </c>
      <c r="L52" s="70">
        <f t="shared" si="35"/>
        <v>120567415.25</v>
      </c>
      <c r="M52" s="70">
        <f t="shared" si="35"/>
        <v>-1586386.7399999946</v>
      </c>
      <c r="N52" s="70">
        <f t="shared" si="35"/>
        <v>118981028.51000001</v>
      </c>
      <c r="O52" s="70">
        <f t="shared" si="35"/>
        <v>3144256</v>
      </c>
      <c r="P52" s="70">
        <f t="shared" si="35"/>
        <v>122125284.51000001</v>
      </c>
      <c r="Q52" s="70">
        <f t="shared" si="35"/>
        <v>-12767805.75</v>
      </c>
      <c r="R52" s="120">
        <f t="shared" si="35"/>
        <v>109357478.76000001</v>
      </c>
      <c r="S52" s="70">
        <f t="shared" si="35"/>
        <v>0</v>
      </c>
      <c r="T52" s="70">
        <f t="shared" si="35"/>
        <v>109357478.76000001</v>
      </c>
    </row>
    <row r="53" spans="1:20" ht="13.8">
      <c r="A53" s="28" t="s">
        <v>92</v>
      </c>
      <c r="B53" s="29" t="s">
        <v>16</v>
      </c>
      <c r="C53" s="30" t="s">
        <v>43</v>
      </c>
      <c r="D53" s="72">
        <v>4000000</v>
      </c>
      <c r="E53" s="68">
        <f t="shared" si="16"/>
        <v>5181332</v>
      </c>
      <c r="F53" s="72">
        <v>9181332</v>
      </c>
      <c r="G53" s="68"/>
      <c r="H53" s="72">
        <v>9181332</v>
      </c>
      <c r="I53" s="69"/>
      <c r="J53" s="72">
        <v>9181332</v>
      </c>
      <c r="K53" s="68">
        <f t="shared" ref="K53:K56" si="36">L53-J53</f>
        <v>0</v>
      </c>
      <c r="L53" s="72">
        <v>9181332</v>
      </c>
      <c r="M53" s="69">
        <f t="shared" ref="M53:M56" si="37">N53-L53</f>
        <v>0</v>
      </c>
      <c r="N53" s="72">
        <v>9181332</v>
      </c>
      <c r="O53" s="71"/>
      <c r="P53" s="72">
        <v>9181332</v>
      </c>
      <c r="Q53" s="72">
        <f>R53-P53</f>
        <v>-55342</v>
      </c>
      <c r="R53" s="122">
        <v>9125990</v>
      </c>
      <c r="S53" s="80"/>
      <c r="T53" s="69">
        <v>9125990</v>
      </c>
    </row>
    <row r="54" spans="1:20" ht="13.8">
      <c r="A54" s="15" t="s">
        <v>93</v>
      </c>
      <c r="B54" s="16" t="s">
        <v>16</v>
      </c>
      <c r="C54" s="17" t="s">
        <v>48</v>
      </c>
      <c r="D54" s="69">
        <v>20355900</v>
      </c>
      <c r="E54" s="68">
        <f t="shared" si="16"/>
        <v>1474000</v>
      </c>
      <c r="F54" s="69">
        <v>21829900</v>
      </c>
      <c r="G54" s="68">
        <f t="shared" ref="G54" si="38">H54-F54</f>
        <v>100000</v>
      </c>
      <c r="H54" s="69">
        <v>21929900</v>
      </c>
      <c r="I54" s="69"/>
      <c r="J54" s="69">
        <v>21929900</v>
      </c>
      <c r="K54" s="68">
        <f t="shared" si="36"/>
        <v>-880530</v>
      </c>
      <c r="L54" s="69">
        <v>21049370</v>
      </c>
      <c r="M54" s="69">
        <f t="shared" si="37"/>
        <v>200000</v>
      </c>
      <c r="N54" s="69">
        <v>21249370</v>
      </c>
      <c r="O54" s="69">
        <f>P54-N54</f>
        <v>3030211</v>
      </c>
      <c r="P54" s="69">
        <v>24279581</v>
      </c>
      <c r="Q54" s="69">
        <f>R54-P54</f>
        <v>-8712463.75</v>
      </c>
      <c r="R54" s="119">
        <v>15567117.25</v>
      </c>
      <c r="S54" s="80"/>
      <c r="T54" s="69">
        <v>15567117.25</v>
      </c>
    </row>
    <row r="55" spans="1:20" ht="13.8">
      <c r="A55" s="15" t="s">
        <v>94</v>
      </c>
      <c r="B55" s="16" t="s">
        <v>16</v>
      </c>
      <c r="C55" s="17" t="s">
        <v>50</v>
      </c>
      <c r="D55" s="69">
        <v>89633740</v>
      </c>
      <c r="E55" s="68"/>
      <c r="F55" s="69">
        <v>89633740</v>
      </c>
      <c r="G55" s="68"/>
      <c r="H55" s="69">
        <v>89633740</v>
      </c>
      <c r="I55" s="69">
        <f t="shared" ref="I55:I56" si="39">J55-H55</f>
        <v>702973.25</v>
      </c>
      <c r="J55" s="69">
        <v>90336713.25</v>
      </c>
      <c r="K55" s="68">
        <f t="shared" si="36"/>
        <v>0</v>
      </c>
      <c r="L55" s="69">
        <v>90336713.25</v>
      </c>
      <c r="M55" s="69">
        <f t="shared" si="37"/>
        <v>-1786386.7399999946</v>
      </c>
      <c r="N55" s="69">
        <v>88550326.510000005</v>
      </c>
      <c r="O55" s="69">
        <f>P55-N55</f>
        <v>114045</v>
      </c>
      <c r="P55" s="69">
        <v>88664371.510000005</v>
      </c>
      <c r="Q55" s="69">
        <f>R55-P55</f>
        <v>-4000000</v>
      </c>
      <c r="R55" s="119">
        <v>84664371.510000005</v>
      </c>
      <c r="S55" s="80"/>
      <c r="T55" s="69">
        <v>84664371.510000005</v>
      </c>
    </row>
    <row r="56" spans="1:20" ht="13.8">
      <c r="A56" s="15" t="s">
        <v>95</v>
      </c>
      <c r="B56" s="16" t="s">
        <v>16</v>
      </c>
      <c r="C56" s="17" t="s">
        <v>54</v>
      </c>
      <c r="D56" s="69">
        <v>12356000</v>
      </c>
      <c r="E56" s="68">
        <f t="shared" si="16"/>
        <v>-1000000</v>
      </c>
      <c r="F56" s="69">
        <v>11356000</v>
      </c>
      <c r="G56" s="68"/>
      <c r="H56" s="69">
        <v>11356000</v>
      </c>
      <c r="I56" s="69">
        <f t="shared" si="39"/>
        <v>400000</v>
      </c>
      <c r="J56" s="69">
        <v>11756000</v>
      </c>
      <c r="K56" s="68">
        <f t="shared" si="36"/>
        <v>-11756000</v>
      </c>
      <c r="L56" s="69">
        <v>0</v>
      </c>
      <c r="M56" s="69">
        <f t="shared" si="37"/>
        <v>0</v>
      </c>
      <c r="N56" s="69">
        <v>0</v>
      </c>
      <c r="O56" s="69"/>
      <c r="P56" s="69">
        <v>0</v>
      </c>
      <c r="Q56" s="69">
        <f>R56-P56</f>
        <v>0</v>
      </c>
      <c r="R56" s="119">
        <v>0</v>
      </c>
      <c r="S56" s="80"/>
      <c r="T56" s="69"/>
    </row>
    <row r="57" spans="1:20" s="9" customFormat="1" ht="13.8">
      <c r="A57" s="18" t="s">
        <v>96</v>
      </c>
      <c r="B57" s="19" t="s">
        <v>24</v>
      </c>
      <c r="C57" s="20" t="s">
        <v>44</v>
      </c>
      <c r="D57" s="70">
        <f>D58+D59+D60+D61</f>
        <v>254801955.38999999</v>
      </c>
      <c r="E57" s="70">
        <f t="shared" ref="E57:T57" si="40">E58+E59+E60+E61</f>
        <v>1927210.7400000095</v>
      </c>
      <c r="F57" s="70">
        <f t="shared" si="40"/>
        <v>256729166.13</v>
      </c>
      <c r="G57" s="70">
        <f t="shared" si="40"/>
        <v>60075085.989999995</v>
      </c>
      <c r="H57" s="70">
        <f t="shared" si="40"/>
        <v>316804252.12</v>
      </c>
      <c r="I57" s="70">
        <f t="shared" si="40"/>
        <v>69677.890000000596</v>
      </c>
      <c r="J57" s="70">
        <f t="shared" si="40"/>
        <v>316873930.00999999</v>
      </c>
      <c r="K57" s="70">
        <f t="shared" si="40"/>
        <v>30324857.630000003</v>
      </c>
      <c r="L57" s="70">
        <f t="shared" si="40"/>
        <v>347198787.64000005</v>
      </c>
      <c r="M57" s="70">
        <f t="shared" si="40"/>
        <v>4873685.1699999869</v>
      </c>
      <c r="N57" s="70">
        <f t="shared" si="40"/>
        <v>352072472.81</v>
      </c>
      <c r="O57" s="70">
        <f t="shared" si="40"/>
        <v>171704.69000001997</v>
      </c>
      <c r="P57" s="70">
        <f t="shared" si="40"/>
        <v>352244177.5</v>
      </c>
      <c r="Q57" s="70">
        <f t="shared" si="40"/>
        <v>-3547702.4899999984</v>
      </c>
      <c r="R57" s="120">
        <f t="shared" si="40"/>
        <v>348696475.00999999</v>
      </c>
      <c r="S57" s="70">
        <f t="shared" si="40"/>
        <v>-77742.800000026822</v>
      </c>
      <c r="T57" s="70">
        <f t="shared" si="40"/>
        <v>348618732.20999998</v>
      </c>
    </row>
    <row r="58" spans="1:20" ht="13.8">
      <c r="A58" s="15" t="s">
        <v>97</v>
      </c>
      <c r="B58" s="16" t="s">
        <v>24</v>
      </c>
      <c r="C58" s="17" t="s">
        <v>43</v>
      </c>
      <c r="D58" s="69">
        <v>242634200</v>
      </c>
      <c r="E58" s="68">
        <f t="shared" si="16"/>
        <v>927210.74000000954</v>
      </c>
      <c r="F58" s="69">
        <v>243561410.74000001</v>
      </c>
      <c r="G58" s="68">
        <f t="shared" ref="G58:G69" si="41">H58-F58</f>
        <v>-3359323.6800000072</v>
      </c>
      <c r="H58" s="69">
        <v>240202087.06</v>
      </c>
      <c r="I58" s="69">
        <f t="shared" ref="I58:I66" si="42">J58-H58</f>
        <v>6000</v>
      </c>
      <c r="J58" s="69">
        <v>240208087.06</v>
      </c>
      <c r="K58" s="68">
        <f t="shared" ref="K58:K64" si="43">L58-J58</f>
        <v>16282397.030000001</v>
      </c>
      <c r="L58" s="69">
        <v>256490484.09</v>
      </c>
      <c r="M58" s="69">
        <f>N58-L58</f>
        <v>2878725.1399999857</v>
      </c>
      <c r="N58" s="69">
        <v>259369209.22999999</v>
      </c>
      <c r="O58" s="69">
        <f>P58-N58</f>
        <v>-12074738.929999977</v>
      </c>
      <c r="P58" s="69">
        <v>247294470.30000001</v>
      </c>
      <c r="Q58" s="69">
        <f>R58-P58</f>
        <v>-7636414.9399999976</v>
      </c>
      <c r="R58" s="119">
        <v>239658055.36000001</v>
      </c>
      <c r="S58" s="80">
        <f t="shared" si="5"/>
        <v>-530480.22000002861</v>
      </c>
      <c r="T58" s="69">
        <v>239127575.13999999</v>
      </c>
    </row>
    <row r="59" spans="1:20" ht="13.8">
      <c r="A59" s="15" t="s">
        <v>98</v>
      </c>
      <c r="B59" s="16" t="s">
        <v>24</v>
      </c>
      <c r="C59" s="17" t="s">
        <v>46</v>
      </c>
      <c r="D59" s="69">
        <v>8030702.7599999998</v>
      </c>
      <c r="E59" s="68"/>
      <c r="F59" s="69">
        <v>8030702.7599999998</v>
      </c>
      <c r="G59" s="68">
        <f t="shared" si="41"/>
        <v>53953100</v>
      </c>
      <c r="H59" s="69">
        <v>61983802.759999998</v>
      </c>
      <c r="I59" s="69">
        <f t="shared" si="42"/>
        <v>63677.890000000596</v>
      </c>
      <c r="J59" s="69">
        <v>62047480.649999999</v>
      </c>
      <c r="K59" s="68">
        <f t="shared" si="43"/>
        <v>2196817.6099999994</v>
      </c>
      <c r="L59" s="69">
        <v>64244298.259999998</v>
      </c>
      <c r="M59" s="69">
        <f>N59-L59</f>
        <v>55000</v>
      </c>
      <c r="N59" s="69">
        <v>64299298.259999998</v>
      </c>
      <c r="O59" s="69">
        <f>P59-N59</f>
        <v>-65</v>
      </c>
      <c r="P59" s="69">
        <v>64299233.259999998</v>
      </c>
      <c r="Q59" s="69">
        <f>R59-P59</f>
        <v>201000</v>
      </c>
      <c r="R59" s="119">
        <v>64500233.259999998</v>
      </c>
      <c r="S59" s="80">
        <f t="shared" si="5"/>
        <v>-469.82000000029802</v>
      </c>
      <c r="T59" s="69">
        <v>64499763.439999998</v>
      </c>
    </row>
    <row r="60" spans="1:20" ht="13.8">
      <c r="A60" s="51" t="s">
        <v>143</v>
      </c>
      <c r="B60" s="35" t="s">
        <v>24</v>
      </c>
      <c r="C60" s="35" t="s">
        <v>48</v>
      </c>
      <c r="D60" s="69">
        <v>507052.63</v>
      </c>
      <c r="E60" s="68"/>
      <c r="F60" s="69">
        <v>507052.63</v>
      </c>
      <c r="G60" s="68">
        <f t="shared" si="41"/>
        <v>5651473.6799999997</v>
      </c>
      <c r="H60" s="69">
        <v>6158526.3099999996</v>
      </c>
      <c r="I60" s="69"/>
      <c r="J60" s="69">
        <v>6158526.3099999996</v>
      </c>
      <c r="K60" s="68"/>
      <c r="L60" s="69">
        <v>6158526.3099999996</v>
      </c>
      <c r="M60" s="69">
        <f t="shared" ref="M60:M63" si="44">N60-L60</f>
        <v>2049500</v>
      </c>
      <c r="N60" s="69">
        <v>8208026.3099999996</v>
      </c>
      <c r="O60" s="69">
        <f>P60-N60</f>
        <v>12217938.93</v>
      </c>
      <c r="P60" s="69">
        <v>20425965.239999998</v>
      </c>
      <c r="Q60" s="69">
        <f>R60-P60</f>
        <v>3514102.66</v>
      </c>
      <c r="R60" s="119">
        <v>23940067.899999999</v>
      </c>
      <c r="S60" s="80"/>
      <c r="T60" s="69">
        <v>23940067.899999999</v>
      </c>
    </row>
    <row r="61" spans="1:20" ht="27.6">
      <c r="A61" s="51" t="s">
        <v>144</v>
      </c>
      <c r="B61" s="35" t="s">
        <v>24</v>
      </c>
      <c r="C61" s="35" t="s">
        <v>52</v>
      </c>
      <c r="D61" s="69">
        <v>3630000</v>
      </c>
      <c r="E61" s="68">
        <f t="shared" si="16"/>
        <v>1000000</v>
      </c>
      <c r="F61" s="69">
        <v>4630000</v>
      </c>
      <c r="G61" s="68">
        <f t="shared" si="41"/>
        <v>3829835.99</v>
      </c>
      <c r="H61" s="69">
        <v>8459835.9900000002</v>
      </c>
      <c r="I61" s="69"/>
      <c r="J61" s="69">
        <v>8459835.9900000002</v>
      </c>
      <c r="K61" s="68">
        <f t="shared" si="43"/>
        <v>11845642.99</v>
      </c>
      <c r="L61" s="69">
        <v>20305478.98</v>
      </c>
      <c r="M61" s="69">
        <f t="shared" si="44"/>
        <v>-109539.96999999881</v>
      </c>
      <c r="N61" s="69">
        <v>20195939.010000002</v>
      </c>
      <c r="O61" s="69">
        <f>P61-N61</f>
        <v>28569.689999997616</v>
      </c>
      <c r="P61" s="69">
        <v>20224508.699999999</v>
      </c>
      <c r="Q61" s="69">
        <f>R61-P61</f>
        <v>373609.78999999911</v>
      </c>
      <c r="R61" s="119">
        <v>20598118.489999998</v>
      </c>
      <c r="S61" s="80">
        <f t="shared" si="5"/>
        <v>453207.24000000209</v>
      </c>
      <c r="T61" s="69">
        <v>21051325.73</v>
      </c>
    </row>
    <row r="62" spans="1:20" s="9" customFormat="1" ht="13.8">
      <c r="A62" s="18" t="s">
        <v>99</v>
      </c>
      <c r="B62" s="19" t="s">
        <v>31</v>
      </c>
      <c r="C62" s="20" t="s">
        <v>44</v>
      </c>
      <c r="D62" s="70">
        <f>D64+D63</f>
        <v>4000000</v>
      </c>
      <c r="E62" s="70">
        <f t="shared" ref="E62:T62" si="45">E64+E63</f>
        <v>4172374.5</v>
      </c>
      <c r="F62" s="70">
        <f t="shared" si="45"/>
        <v>8172374.5</v>
      </c>
      <c r="G62" s="70">
        <f t="shared" si="45"/>
        <v>0</v>
      </c>
      <c r="H62" s="70">
        <f t="shared" si="45"/>
        <v>8172374.5</v>
      </c>
      <c r="I62" s="70">
        <f t="shared" si="45"/>
        <v>1265000</v>
      </c>
      <c r="J62" s="70">
        <f t="shared" si="45"/>
        <v>9437374.5</v>
      </c>
      <c r="K62" s="70">
        <f t="shared" si="45"/>
        <v>6296994</v>
      </c>
      <c r="L62" s="70">
        <f t="shared" si="45"/>
        <v>15734368.5</v>
      </c>
      <c r="M62" s="70">
        <f t="shared" si="45"/>
        <v>8434985</v>
      </c>
      <c r="N62" s="70">
        <f t="shared" si="45"/>
        <v>24169353.5</v>
      </c>
      <c r="O62" s="70">
        <f t="shared" si="45"/>
        <v>21</v>
      </c>
      <c r="P62" s="70">
        <f t="shared" si="45"/>
        <v>24169374.5</v>
      </c>
      <c r="Q62" s="70">
        <f t="shared" si="45"/>
        <v>0</v>
      </c>
      <c r="R62" s="120">
        <f t="shared" si="45"/>
        <v>24169374.5</v>
      </c>
      <c r="S62" s="70">
        <f t="shared" si="45"/>
        <v>0</v>
      </c>
      <c r="T62" s="70">
        <f t="shared" si="45"/>
        <v>24169374.5</v>
      </c>
    </row>
    <row r="63" spans="1:20" s="24" customFormat="1" ht="13.8">
      <c r="A63" s="52" t="s">
        <v>145</v>
      </c>
      <c r="B63" s="35" t="s">
        <v>31</v>
      </c>
      <c r="C63" s="35" t="s">
        <v>43</v>
      </c>
      <c r="D63" s="69">
        <v>3000000</v>
      </c>
      <c r="E63" s="68">
        <f t="shared" si="16"/>
        <v>3570000</v>
      </c>
      <c r="F63" s="69">
        <v>6570000</v>
      </c>
      <c r="G63" s="68"/>
      <c r="H63" s="69">
        <v>6570000</v>
      </c>
      <c r="I63" s="69">
        <f t="shared" si="42"/>
        <v>1265000</v>
      </c>
      <c r="J63" s="69">
        <v>7835000</v>
      </c>
      <c r="K63" s="68">
        <f t="shared" si="43"/>
        <v>5355000</v>
      </c>
      <c r="L63" s="69">
        <v>13190000</v>
      </c>
      <c r="M63" s="69">
        <f t="shared" si="44"/>
        <v>7335000</v>
      </c>
      <c r="N63" s="69">
        <v>20525000</v>
      </c>
      <c r="O63" s="69"/>
      <c r="P63" s="69">
        <v>20525000</v>
      </c>
      <c r="Q63" s="69"/>
      <c r="R63" s="119">
        <v>20525000</v>
      </c>
      <c r="S63" s="80"/>
      <c r="T63" s="69">
        <v>20525000</v>
      </c>
    </row>
    <row r="64" spans="1:20" ht="13.8">
      <c r="A64" s="15" t="s">
        <v>100</v>
      </c>
      <c r="B64" s="16" t="s">
        <v>31</v>
      </c>
      <c r="C64" s="17" t="s">
        <v>46</v>
      </c>
      <c r="D64" s="69">
        <v>1000000</v>
      </c>
      <c r="E64" s="68">
        <f t="shared" si="16"/>
        <v>602374.5</v>
      </c>
      <c r="F64" s="69">
        <v>1602374.5</v>
      </c>
      <c r="G64" s="68"/>
      <c r="H64" s="69">
        <v>1602374.5</v>
      </c>
      <c r="I64" s="69"/>
      <c r="J64" s="69">
        <v>1602374.5</v>
      </c>
      <c r="K64" s="68">
        <f t="shared" si="43"/>
        <v>941994</v>
      </c>
      <c r="L64" s="69">
        <v>2544368.5</v>
      </c>
      <c r="M64" s="69">
        <f>N64-L64</f>
        <v>1099985</v>
      </c>
      <c r="N64" s="69">
        <v>3644353.5</v>
      </c>
      <c r="O64" s="69">
        <f t="shared" ref="O64" si="46">P64-N64</f>
        <v>21</v>
      </c>
      <c r="P64" s="69">
        <v>3644374.5</v>
      </c>
      <c r="Q64" s="69"/>
      <c r="R64" s="119">
        <v>3644374.5</v>
      </c>
      <c r="S64" s="80"/>
      <c r="T64" s="69">
        <v>3644374.5</v>
      </c>
    </row>
    <row r="65" spans="1:20" s="9" customFormat="1" ht="27.6">
      <c r="A65" s="18" t="s">
        <v>101</v>
      </c>
      <c r="B65" s="19" t="s">
        <v>32</v>
      </c>
      <c r="C65" s="20" t="s">
        <v>44</v>
      </c>
      <c r="D65" s="70">
        <f>D66</f>
        <v>6468000</v>
      </c>
      <c r="E65" s="70">
        <f t="shared" ref="E65:T65" si="47">E66</f>
        <v>0</v>
      </c>
      <c r="F65" s="70">
        <f t="shared" si="47"/>
        <v>6468000</v>
      </c>
      <c r="G65" s="70">
        <f t="shared" si="47"/>
        <v>0</v>
      </c>
      <c r="H65" s="70">
        <f t="shared" si="47"/>
        <v>6468000</v>
      </c>
      <c r="I65" s="70">
        <f t="shared" si="47"/>
        <v>78000</v>
      </c>
      <c r="J65" s="70">
        <f t="shared" si="47"/>
        <v>6546000</v>
      </c>
      <c r="K65" s="70">
        <f t="shared" si="47"/>
        <v>0</v>
      </c>
      <c r="L65" s="70">
        <f t="shared" si="47"/>
        <v>6546000</v>
      </c>
      <c r="M65" s="70">
        <f t="shared" si="47"/>
        <v>20000</v>
      </c>
      <c r="N65" s="70">
        <f t="shared" si="47"/>
        <v>6566000</v>
      </c>
      <c r="O65" s="70">
        <f t="shared" si="47"/>
        <v>0</v>
      </c>
      <c r="P65" s="70">
        <f t="shared" si="47"/>
        <v>6566000</v>
      </c>
      <c r="Q65" s="70">
        <f t="shared" si="47"/>
        <v>0</v>
      </c>
      <c r="R65" s="120">
        <f t="shared" si="47"/>
        <v>6566000</v>
      </c>
      <c r="S65" s="70">
        <f t="shared" si="47"/>
        <v>0</v>
      </c>
      <c r="T65" s="70">
        <f t="shared" si="47"/>
        <v>6566000</v>
      </c>
    </row>
    <row r="66" spans="1:20" ht="27.6">
      <c r="A66" s="15" t="s">
        <v>102</v>
      </c>
      <c r="B66" s="16" t="s">
        <v>32</v>
      </c>
      <c r="C66" s="17" t="s">
        <v>43</v>
      </c>
      <c r="D66" s="69">
        <v>6468000</v>
      </c>
      <c r="E66" s="69"/>
      <c r="F66" s="69">
        <v>6468000</v>
      </c>
      <c r="G66" s="68"/>
      <c r="H66" s="69">
        <v>6468000</v>
      </c>
      <c r="I66" s="69">
        <f t="shared" si="42"/>
        <v>78000</v>
      </c>
      <c r="J66" s="69">
        <v>6546000</v>
      </c>
      <c r="K66" s="69"/>
      <c r="L66" s="69">
        <v>6546000</v>
      </c>
      <c r="M66" s="69">
        <f>N66-L66</f>
        <v>20000</v>
      </c>
      <c r="N66" s="69">
        <v>6566000</v>
      </c>
      <c r="O66" s="69"/>
      <c r="P66" s="69">
        <v>6566000</v>
      </c>
      <c r="Q66" s="69"/>
      <c r="R66" s="119">
        <v>6566000</v>
      </c>
      <c r="S66" s="80"/>
      <c r="T66" s="69">
        <v>6566000</v>
      </c>
    </row>
    <row r="67" spans="1:20" s="9" customFormat="1" ht="41.4">
      <c r="A67" s="18" t="s">
        <v>103</v>
      </c>
      <c r="B67" s="19" t="s">
        <v>33</v>
      </c>
      <c r="C67" s="20" t="s">
        <v>44</v>
      </c>
      <c r="D67" s="70">
        <f>D68+D69</f>
        <v>418941341</v>
      </c>
      <c r="E67" s="70">
        <f t="shared" ref="E67:T67" si="48">E68+E69</f>
        <v>0</v>
      </c>
      <c r="F67" s="70">
        <f t="shared" si="48"/>
        <v>418941341</v>
      </c>
      <c r="G67" s="70">
        <f t="shared" si="48"/>
        <v>-5948000</v>
      </c>
      <c r="H67" s="70">
        <f t="shared" si="48"/>
        <v>412993341</v>
      </c>
      <c r="I67" s="70">
        <f t="shared" si="48"/>
        <v>0</v>
      </c>
      <c r="J67" s="70">
        <f t="shared" si="48"/>
        <v>412993341</v>
      </c>
      <c r="K67" s="70">
        <f t="shared" si="48"/>
        <v>2011611.7299999893</v>
      </c>
      <c r="L67" s="70">
        <f t="shared" si="48"/>
        <v>415004952.73000002</v>
      </c>
      <c r="M67" s="70">
        <f t="shared" si="48"/>
        <v>0</v>
      </c>
      <c r="N67" s="70">
        <f t="shared" si="48"/>
        <v>415004952.73000002</v>
      </c>
      <c r="O67" s="70">
        <f t="shared" si="48"/>
        <v>3967186.6899999976</v>
      </c>
      <c r="P67" s="70">
        <f t="shared" si="48"/>
        <v>418972139.41999996</v>
      </c>
      <c r="Q67" s="70">
        <f t="shared" si="48"/>
        <v>2000000</v>
      </c>
      <c r="R67" s="120">
        <f t="shared" si="48"/>
        <v>420972139.41999996</v>
      </c>
      <c r="S67" s="70">
        <f t="shared" si="48"/>
        <v>0</v>
      </c>
      <c r="T67" s="70">
        <f t="shared" si="48"/>
        <v>420972139.41999996</v>
      </c>
    </row>
    <row r="68" spans="1:20" ht="41.4">
      <c r="A68" s="15" t="s">
        <v>104</v>
      </c>
      <c r="B68" s="16" t="s">
        <v>33</v>
      </c>
      <c r="C68" s="17" t="s">
        <v>43</v>
      </c>
      <c r="D68" s="69">
        <v>186816241</v>
      </c>
      <c r="E68" s="69"/>
      <c r="F68" s="69">
        <v>186816241</v>
      </c>
      <c r="G68" s="68"/>
      <c r="H68" s="69">
        <v>186816241</v>
      </c>
      <c r="I68" s="69"/>
      <c r="J68" s="69">
        <v>186816241</v>
      </c>
      <c r="K68" s="68"/>
      <c r="L68" s="69">
        <v>186816241</v>
      </c>
      <c r="M68" s="69"/>
      <c r="N68" s="69">
        <v>186816241</v>
      </c>
      <c r="O68" s="69"/>
      <c r="P68" s="69">
        <v>186816241</v>
      </c>
      <c r="Q68" s="69"/>
      <c r="R68" s="119">
        <v>186816241</v>
      </c>
      <c r="S68" s="80"/>
      <c r="T68" s="69">
        <v>186816241</v>
      </c>
    </row>
    <row r="69" spans="1:20" ht="28.2" thickBot="1">
      <c r="A69" s="21" t="s">
        <v>105</v>
      </c>
      <c r="B69" s="22" t="s">
        <v>33</v>
      </c>
      <c r="C69" s="23" t="s">
        <v>48</v>
      </c>
      <c r="D69" s="69">
        <v>232125100</v>
      </c>
      <c r="E69" s="69"/>
      <c r="F69" s="69">
        <v>232125100</v>
      </c>
      <c r="G69" s="68">
        <f t="shared" si="41"/>
        <v>-5948000</v>
      </c>
      <c r="H69" s="69">
        <v>226177100</v>
      </c>
      <c r="I69" s="69"/>
      <c r="J69" s="69">
        <v>226177100</v>
      </c>
      <c r="K69" s="68">
        <f t="shared" ref="K69" si="49">L69-J69</f>
        <v>2011611.7299999893</v>
      </c>
      <c r="L69" s="69">
        <v>228188711.72999999</v>
      </c>
      <c r="M69" s="69"/>
      <c r="N69" s="69">
        <v>228188711.72999999</v>
      </c>
      <c r="O69" s="69">
        <f>P69-N69</f>
        <v>3967186.6899999976</v>
      </c>
      <c r="P69" s="69">
        <v>232155898.41999999</v>
      </c>
      <c r="Q69" s="69">
        <f>R69-P69</f>
        <v>2000000</v>
      </c>
      <c r="R69" s="119">
        <v>234155898.41999999</v>
      </c>
      <c r="S69" s="80"/>
      <c r="T69" s="69">
        <v>234155898.41999999</v>
      </c>
    </row>
  </sheetData>
  <customSheetViews>
    <customSheetView guid="{7E57BABF-6F8C-4E26-A3F1-A6DB608DBA99}">
      <selection activeCell="E6" sqref="E6"/>
      <pageMargins left="0.7" right="0.7" top="0.75" bottom="0.75" header="0.3" footer="0.3"/>
    </customSheetView>
  </customSheetViews>
  <mergeCells count="29">
    <mergeCell ref="S5:S7"/>
    <mergeCell ref="T5:T7"/>
    <mergeCell ref="A9:T9"/>
    <mergeCell ref="A1:J1"/>
    <mergeCell ref="E5:E6"/>
    <mergeCell ref="F5:F6"/>
    <mergeCell ref="G5:G6"/>
    <mergeCell ref="A5:A7"/>
    <mergeCell ref="B5:B7"/>
    <mergeCell ref="C5:C7"/>
    <mergeCell ref="E7:F7"/>
    <mergeCell ref="G7:H7"/>
    <mergeCell ref="I7:J7"/>
    <mergeCell ref="D5:D7"/>
    <mergeCell ref="I5:I6"/>
    <mergeCell ref="J5:J6"/>
    <mergeCell ref="H5:H6"/>
    <mergeCell ref="K5:K6"/>
    <mergeCell ref="L5:L6"/>
    <mergeCell ref="K7:L7"/>
    <mergeCell ref="M7:N7"/>
    <mergeCell ref="O7:P7"/>
    <mergeCell ref="Q7:R7"/>
    <mergeCell ref="M5:M6"/>
    <mergeCell ref="N5:N6"/>
    <mergeCell ref="O5:O6"/>
    <mergeCell ref="Q5:Q6"/>
    <mergeCell ref="P5:P6"/>
    <mergeCell ref="R5:R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9"/>
  <sheetViews>
    <sheetView topLeftCell="B1" workbookViewId="0">
      <selection activeCell="N8" sqref="N8"/>
    </sheetView>
  </sheetViews>
  <sheetFormatPr defaultRowHeight="13.2"/>
  <cols>
    <col min="1" max="1" width="33.44140625" customWidth="1"/>
    <col min="2" max="4" width="14.109375" bestFit="1" customWidth="1"/>
    <col min="5" max="5" width="11.33203125" bestFit="1" customWidth="1"/>
    <col min="6" max="6" width="14.109375" bestFit="1" customWidth="1"/>
    <col min="7" max="7" width="9.6640625" customWidth="1"/>
    <col min="8" max="8" width="14.109375" bestFit="1" customWidth="1"/>
    <col min="9" max="9" width="12.33203125" bestFit="1" customWidth="1"/>
    <col min="10" max="10" width="14.109375" bestFit="1" customWidth="1"/>
    <col min="11" max="11" width="12" bestFit="1" customWidth="1"/>
    <col min="12" max="12" width="14.109375" bestFit="1" customWidth="1"/>
    <col min="13" max="13" width="13.109375" bestFit="1" customWidth="1"/>
    <col min="14" max="16" width="14.109375" bestFit="1" customWidth="1"/>
  </cols>
  <sheetData>
    <row r="1" spans="1:16" ht="16.5" customHeight="1">
      <c r="A1" s="83" t="s">
        <v>129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6">
      <c r="A2" s="1"/>
      <c r="B2" s="1"/>
      <c r="C2" s="1"/>
      <c r="D2" s="1"/>
      <c r="E2" s="1"/>
      <c r="F2" s="1"/>
      <c r="G2" s="1"/>
      <c r="H2" s="1"/>
      <c r="I2" s="1"/>
      <c r="J2" s="2"/>
      <c r="O2" s="110" t="s">
        <v>148</v>
      </c>
      <c r="P2" s="110"/>
    </row>
    <row r="3" spans="1:16" ht="12.75" customHeight="1">
      <c r="A3" s="84" t="s">
        <v>7</v>
      </c>
      <c r="B3" s="84" t="s">
        <v>127</v>
      </c>
      <c r="C3" s="87" t="s">
        <v>26</v>
      </c>
      <c r="D3" s="88" t="s">
        <v>128</v>
      </c>
      <c r="E3" s="90" t="s">
        <v>26</v>
      </c>
      <c r="F3" s="88" t="s">
        <v>130</v>
      </c>
      <c r="G3" s="90" t="s">
        <v>26</v>
      </c>
      <c r="H3" s="88" t="s">
        <v>131</v>
      </c>
      <c r="I3" s="90" t="s">
        <v>26</v>
      </c>
      <c r="J3" s="88" t="s">
        <v>133</v>
      </c>
      <c r="K3" s="90" t="s">
        <v>26</v>
      </c>
      <c r="L3" s="88" t="s">
        <v>134</v>
      </c>
      <c r="M3" s="90" t="s">
        <v>26</v>
      </c>
      <c r="N3" s="97" t="s">
        <v>135</v>
      </c>
      <c r="O3" s="90" t="s">
        <v>26</v>
      </c>
      <c r="P3" s="88" t="s">
        <v>137</v>
      </c>
    </row>
    <row r="4" spans="1:16" ht="84" customHeight="1">
      <c r="A4" s="85"/>
      <c r="B4" s="85"/>
      <c r="C4" s="87"/>
      <c r="D4" s="89"/>
      <c r="E4" s="90"/>
      <c r="F4" s="89"/>
      <c r="G4" s="90"/>
      <c r="H4" s="89"/>
      <c r="I4" s="90"/>
      <c r="J4" s="89"/>
      <c r="K4" s="90"/>
      <c r="L4" s="89"/>
      <c r="M4" s="90"/>
      <c r="N4" s="98"/>
      <c r="O4" s="90"/>
      <c r="P4" s="89"/>
    </row>
    <row r="5" spans="1:16" ht="13.2" customHeight="1">
      <c r="A5" s="86"/>
      <c r="B5" s="86"/>
      <c r="C5" s="93" t="s">
        <v>113</v>
      </c>
      <c r="D5" s="94"/>
      <c r="E5" s="95" t="s">
        <v>114</v>
      </c>
      <c r="F5" s="96"/>
      <c r="G5" s="95" t="s">
        <v>115</v>
      </c>
      <c r="H5" s="96"/>
      <c r="I5" s="108" t="s">
        <v>116</v>
      </c>
      <c r="J5" s="109"/>
      <c r="K5" s="108" t="s">
        <v>117</v>
      </c>
      <c r="L5" s="109"/>
      <c r="M5" s="108" t="s">
        <v>118</v>
      </c>
      <c r="N5" s="109"/>
      <c r="O5" s="108" t="s">
        <v>119</v>
      </c>
      <c r="P5" s="109"/>
    </row>
    <row r="6" spans="1:16">
      <c r="A6" s="40" t="s">
        <v>36</v>
      </c>
      <c r="B6" s="47" t="s">
        <v>8</v>
      </c>
      <c r="C6" s="47" t="s">
        <v>9</v>
      </c>
      <c r="D6" s="47" t="s">
        <v>10</v>
      </c>
      <c r="E6" s="46" t="s">
        <v>11</v>
      </c>
      <c r="F6" s="46" t="s">
        <v>12</v>
      </c>
      <c r="G6" s="46" t="s">
        <v>13</v>
      </c>
      <c r="H6" s="46" t="s">
        <v>14</v>
      </c>
      <c r="I6" s="10" t="s">
        <v>15</v>
      </c>
      <c r="J6" s="10" t="s">
        <v>16</v>
      </c>
      <c r="K6" s="10" t="s">
        <v>24</v>
      </c>
      <c r="L6" s="10" t="s">
        <v>31</v>
      </c>
      <c r="M6" s="10" t="s">
        <v>32</v>
      </c>
      <c r="N6" s="10" t="s">
        <v>33</v>
      </c>
      <c r="O6" s="10" t="s">
        <v>34</v>
      </c>
      <c r="P6" s="10" t="s">
        <v>35</v>
      </c>
    </row>
    <row r="7" spans="1:16" ht="19.2" customHeight="1">
      <c r="A7" s="111" t="s">
        <v>132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</row>
    <row r="8" spans="1:16" s="48" customFormat="1" ht="39.6">
      <c r="A8" s="8" t="s">
        <v>109</v>
      </c>
      <c r="B8" s="73">
        <f>B9+B12+B15+B16</f>
        <v>0</v>
      </c>
      <c r="C8" s="73">
        <f t="shared" ref="C8:J8" si="0">C9+C12+C15+C16</f>
        <v>40352854.719999999</v>
      </c>
      <c r="D8" s="73">
        <f t="shared" si="0"/>
        <v>40352854.719999999</v>
      </c>
      <c r="E8" s="73">
        <f t="shared" si="0"/>
        <v>3029725.33</v>
      </c>
      <c r="F8" s="73">
        <f t="shared" si="0"/>
        <v>43382580.049999997</v>
      </c>
      <c r="G8" s="73">
        <f t="shared" si="0"/>
        <v>0</v>
      </c>
      <c r="H8" s="73">
        <f t="shared" si="0"/>
        <v>43382580.049999997</v>
      </c>
      <c r="I8" s="73">
        <f t="shared" si="0"/>
        <v>76068769</v>
      </c>
      <c r="J8" s="76">
        <f t="shared" si="0"/>
        <v>119451349.05</v>
      </c>
      <c r="K8" s="73">
        <f>K9+K12+K15+K16+K17</f>
        <v>-2999000</v>
      </c>
      <c r="L8" s="73">
        <f>J8+K8</f>
        <v>116452349.05</v>
      </c>
      <c r="M8" s="73">
        <f>M9+M12+M15+M16</f>
        <v>-40190388</v>
      </c>
      <c r="N8" s="73">
        <f>L8+M8</f>
        <v>76261961.049999997</v>
      </c>
      <c r="O8" s="73">
        <f>O9+O12+O16+O17</f>
        <v>-42918112</v>
      </c>
      <c r="P8" s="73">
        <f>N8+O8</f>
        <v>33343849.049999997</v>
      </c>
    </row>
    <row r="9" spans="1:16" s="49" customFormat="1" ht="26.4">
      <c r="A9" s="44" t="s">
        <v>37</v>
      </c>
      <c r="B9" s="73">
        <f>B10+B11</f>
        <v>34296000</v>
      </c>
      <c r="C9" s="73">
        <f>C10+C11</f>
        <v>137812500</v>
      </c>
      <c r="D9" s="73">
        <f>D10+D11</f>
        <v>172108500</v>
      </c>
      <c r="E9" s="73">
        <v>0</v>
      </c>
      <c r="F9" s="73">
        <f>D9+E9</f>
        <v>172108500</v>
      </c>
      <c r="G9" s="73">
        <v>0</v>
      </c>
      <c r="H9" s="73">
        <f>F9+G9</f>
        <v>172108500</v>
      </c>
      <c r="I9" s="73">
        <f>I10+I11</f>
        <v>0</v>
      </c>
      <c r="J9" s="76">
        <f>J10+J11</f>
        <v>172108500</v>
      </c>
      <c r="K9" s="73">
        <v>0</v>
      </c>
      <c r="L9" s="76">
        <f>J9+K9</f>
        <v>172108500</v>
      </c>
      <c r="M9" s="77">
        <f>M10+M11</f>
        <v>-40190388</v>
      </c>
      <c r="N9" s="77">
        <f>L9+M9</f>
        <v>131918112</v>
      </c>
      <c r="O9" s="77">
        <f>O10+O11</f>
        <v>-231918112</v>
      </c>
      <c r="P9" s="77">
        <f t="shared" ref="P9:P16" si="1">N9+O9</f>
        <v>-100000000</v>
      </c>
    </row>
    <row r="10" spans="1:16" s="49" customFormat="1" ht="55.2" customHeight="1">
      <c r="A10" s="50" t="s">
        <v>146</v>
      </c>
      <c r="B10" s="74">
        <v>134296000</v>
      </c>
      <c r="C10" s="74">
        <v>137812500</v>
      </c>
      <c r="D10" s="74">
        <f>B10+C10</f>
        <v>272108500</v>
      </c>
      <c r="E10" s="74">
        <v>0</v>
      </c>
      <c r="F10" s="74">
        <f>D10+E10</f>
        <v>272108500</v>
      </c>
      <c r="G10" s="74">
        <v>0</v>
      </c>
      <c r="H10" s="74">
        <f>F10+G10</f>
        <v>272108500</v>
      </c>
      <c r="I10" s="74">
        <v>0</v>
      </c>
      <c r="J10" s="74">
        <f>H10+I10</f>
        <v>272108500</v>
      </c>
      <c r="K10" s="73">
        <v>0</v>
      </c>
      <c r="L10" s="74">
        <f>J10+K10</f>
        <v>272108500</v>
      </c>
      <c r="M10" s="78">
        <v>-40190388</v>
      </c>
      <c r="N10" s="78">
        <f t="shared" ref="N10:N19" si="2">L10+M10</f>
        <v>231918112</v>
      </c>
      <c r="O10" s="78">
        <v>-231918112</v>
      </c>
      <c r="P10" s="78">
        <f t="shared" si="1"/>
        <v>0</v>
      </c>
    </row>
    <row r="11" spans="1:16" s="49" customFormat="1" ht="52.95" customHeight="1">
      <c r="A11" s="50" t="s">
        <v>147</v>
      </c>
      <c r="B11" s="74">
        <v>-100000000</v>
      </c>
      <c r="C11" s="74">
        <v>0</v>
      </c>
      <c r="D11" s="74">
        <f>B11+C11</f>
        <v>-100000000</v>
      </c>
      <c r="E11" s="74">
        <v>0</v>
      </c>
      <c r="F11" s="74">
        <v>-100000000</v>
      </c>
      <c r="G11" s="74">
        <v>0</v>
      </c>
      <c r="H11" s="74">
        <v>-100000000</v>
      </c>
      <c r="I11" s="74">
        <v>0</v>
      </c>
      <c r="J11" s="74">
        <f>H11+I11</f>
        <v>-100000000</v>
      </c>
      <c r="K11" s="74">
        <v>0</v>
      </c>
      <c r="L11" s="74">
        <f>J11+K11</f>
        <v>-100000000</v>
      </c>
      <c r="M11" s="78">
        <v>0</v>
      </c>
      <c r="N11" s="78">
        <f t="shared" si="2"/>
        <v>-100000000</v>
      </c>
      <c r="O11" s="78">
        <v>0</v>
      </c>
      <c r="P11" s="78">
        <f t="shared" si="1"/>
        <v>-100000000</v>
      </c>
    </row>
    <row r="12" spans="1:16" s="49" customFormat="1" ht="42" customHeight="1">
      <c r="A12" s="44" t="s">
        <v>121</v>
      </c>
      <c r="B12" s="73">
        <f>B13+B14</f>
        <v>-34296000</v>
      </c>
      <c r="C12" s="73">
        <f>C13+C14</f>
        <v>-137812500</v>
      </c>
      <c r="D12" s="73">
        <f>B12+C12</f>
        <v>-172108500</v>
      </c>
      <c r="E12" s="73">
        <f>E13+E14</f>
        <v>0</v>
      </c>
      <c r="F12" s="73">
        <f>D12+E12</f>
        <v>-172108500</v>
      </c>
      <c r="G12" s="73">
        <f>G13+G14</f>
        <v>0</v>
      </c>
      <c r="H12" s="73">
        <f>H13+H14</f>
        <v>-172108500</v>
      </c>
      <c r="I12" s="73">
        <f>I13+I14</f>
        <v>76068769</v>
      </c>
      <c r="J12" s="73">
        <f>H12+I12</f>
        <v>-96039731</v>
      </c>
      <c r="K12" s="73">
        <v>0</v>
      </c>
      <c r="L12" s="73">
        <f>L13+L14</f>
        <v>-96039731</v>
      </c>
      <c r="M12" s="77">
        <f>M13+M14</f>
        <v>0</v>
      </c>
      <c r="N12" s="77">
        <f t="shared" si="2"/>
        <v>-96039731</v>
      </c>
      <c r="O12" s="77">
        <f>O13+O14</f>
        <v>186000000</v>
      </c>
      <c r="P12" s="77">
        <f t="shared" si="1"/>
        <v>89960269</v>
      </c>
    </row>
    <row r="13" spans="1:16" s="49" customFormat="1" ht="39.6">
      <c r="A13" s="50" t="s">
        <v>124</v>
      </c>
      <c r="B13" s="74">
        <v>0</v>
      </c>
      <c r="C13" s="74">
        <v>0</v>
      </c>
      <c r="D13" s="74">
        <v>0</v>
      </c>
      <c r="E13" s="74">
        <v>0</v>
      </c>
      <c r="F13" s="74">
        <f t="shared" ref="F13:F16" si="3">D13+E13</f>
        <v>0</v>
      </c>
      <c r="G13" s="74">
        <v>0</v>
      </c>
      <c r="H13" s="74">
        <f>F13+G13</f>
        <v>0</v>
      </c>
      <c r="I13" s="74">
        <v>0</v>
      </c>
      <c r="J13" s="74">
        <f t="shared" ref="J13:J16" si="4">H13+I13</f>
        <v>0</v>
      </c>
      <c r="K13" s="74">
        <v>0</v>
      </c>
      <c r="L13" s="74">
        <f>J13</f>
        <v>0</v>
      </c>
      <c r="M13" s="78">
        <v>0</v>
      </c>
      <c r="N13" s="78">
        <f t="shared" si="2"/>
        <v>0</v>
      </c>
      <c r="O13" s="78">
        <v>186000000</v>
      </c>
      <c r="P13" s="78">
        <f t="shared" si="1"/>
        <v>186000000</v>
      </c>
    </row>
    <row r="14" spans="1:16" s="49" customFormat="1" ht="52.8">
      <c r="A14" s="50" t="s">
        <v>122</v>
      </c>
      <c r="B14" s="74">
        <v>-34296000</v>
      </c>
      <c r="C14" s="74">
        <v>-137812500</v>
      </c>
      <c r="D14" s="74">
        <f>B14+C14</f>
        <v>-172108500</v>
      </c>
      <c r="E14" s="74">
        <v>0</v>
      </c>
      <c r="F14" s="74">
        <f t="shared" si="3"/>
        <v>-172108500</v>
      </c>
      <c r="G14" s="74">
        <v>0</v>
      </c>
      <c r="H14" s="74">
        <f>F14+G14</f>
        <v>-172108500</v>
      </c>
      <c r="I14" s="74">
        <v>76068769</v>
      </c>
      <c r="J14" s="74">
        <f t="shared" si="4"/>
        <v>-96039731</v>
      </c>
      <c r="K14" s="74">
        <v>0</v>
      </c>
      <c r="L14" s="74">
        <f>J14</f>
        <v>-96039731</v>
      </c>
      <c r="M14" s="78">
        <v>0</v>
      </c>
      <c r="N14" s="78">
        <f t="shared" si="2"/>
        <v>-96039731</v>
      </c>
      <c r="O14" s="78">
        <v>0</v>
      </c>
      <c r="P14" s="78">
        <f t="shared" si="1"/>
        <v>-96039731</v>
      </c>
    </row>
    <row r="15" spans="1:16" s="49" customFormat="1" ht="52.8">
      <c r="A15" s="44" t="s">
        <v>38</v>
      </c>
      <c r="B15" s="73">
        <v>0</v>
      </c>
      <c r="C15" s="73">
        <v>0</v>
      </c>
      <c r="D15" s="73">
        <f t="shared" ref="D15:D16" si="5">B15+C15</f>
        <v>0</v>
      </c>
      <c r="E15" s="73">
        <v>0</v>
      </c>
      <c r="F15" s="73">
        <f t="shared" si="3"/>
        <v>0</v>
      </c>
      <c r="G15" s="73">
        <v>0</v>
      </c>
      <c r="H15" s="73">
        <f t="shared" ref="H15:H16" si="6">F15+G15</f>
        <v>0</v>
      </c>
      <c r="I15" s="73">
        <v>0</v>
      </c>
      <c r="J15" s="73">
        <f t="shared" si="4"/>
        <v>0</v>
      </c>
      <c r="K15" s="73">
        <v>1501000</v>
      </c>
      <c r="L15" s="73">
        <f t="shared" ref="L15:L16" si="7">J15+K15</f>
        <v>1501000</v>
      </c>
      <c r="M15" s="77">
        <v>0</v>
      </c>
      <c r="N15" s="77">
        <f t="shared" si="2"/>
        <v>1501000</v>
      </c>
      <c r="O15" s="77">
        <v>0</v>
      </c>
      <c r="P15" s="77">
        <f t="shared" si="1"/>
        <v>1501000</v>
      </c>
    </row>
    <row r="16" spans="1:16" s="49" customFormat="1" ht="30.6" customHeight="1">
      <c r="A16" s="44" t="s">
        <v>39</v>
      </c>
      <c r="B16" s="67">
        <v>0</v>
      </c>
      <c r="C16" s="67">
        <v>40352854.719999999</v>
      </c>
      <c r="D16" s="67">
        <f t="shared" si="5"/>
        <v>40352854.719999999</v>
      </c>
      <c r="E16" s="67">
        <v>3029725.33</v>
      </c>
      <c r="F16" s="67">
        <f t="shared" si="3"/>
        <v>43382580.049999997</v>
      </c>
      <c r="G16" s="67">
        <v>0</v>
      </c>
      <c r="H16" s="67">
        <f t="shared" si="6"/>
        <v>43382580.049999997</v>
      </c>
      <c r="I16" s="67"/>
      <c r="J16" s="67">
        <f t="shared" si="4"/>
        <v>43382580.049999997</v>
      </c>
      <c r="K16" s="67">
        <v>0</v>
      </c>
      <c r="L16" s="67">
        <f t="shared" si="7"/>
        <v>43382580.049999997</v>
      </c>
      <c r="M16" s="79">
        <v>0</v>
      </c>
      <c r="N16" s="79">
        <f t="shared" si="2"/>
        <v>43382580.049999997</v>
      </c>
      <c r="O16" s="79">
        <v>0</v>
      </c>
      <c r="P16" s="79">
        <f t="shared" si="1"/>
        <v>43382580.049999997</v>
      </c>
    </row>
    <row r="17" spans="1:16" s="9" customFormat="1" ht="39.6">
      <c r="A17" s="44" t="s">
        <v>138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79">
        <f>K18+K19</f>
        <v>-4500000</v>
      </c>
      <c r="L17" s="79">
        <f>J17+K17</f>
        <v>-4500000</v>
      </c>
      <c r="M17" s="79">
        <v>0</v>
      </c>
      <c r="N17" s="79">
        <f t="shared" si="2"/>
        <v>-4500000</v>
      </c>
      <c r="O17" s="79">
        <f>O18+O19</f>
        <v>3000000</v>
      </c>
      <c r="P17" s="79">
        <f>N17+O17</f>
        <v>-1500000</v>
      </c>
    </row>
    <row r="18" spans="1:16" ht="66">
      <c r="A18" s="50" t="s">
        <v>139</v>
      </c>
      <c r="B18" s="80"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-4500000</v>
      </c>
      <c r="L18" s="80">
        <f t="shared" ref="L18:L19" si="8">J18+K18</f>
        <v>-4500000</v>
      </c>
      <c r="M18" s="80">
        <v>0</v>
      </c>
      <c r="N18" s="80">
        <f t="shared" si="2"/>
        <v>-4500000</v>
      </c>
      <c r="O18" s="80">
        <v>3000000</v>
      </c>
      <c r="P18" s="80">
        <f>N18+O18</f>
        <v>-1500000</v>
      </c>
    </row>
    <row r="19" spans="1:16" ht="79.2">
      <c r="A19" s="50" t="s">
        <v>140</v>
      </c>
      <c r="B19" s="80"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f t="shared" si="8"/>
        <v>0</v>
      </c>
      <c r="M19" s="80">
        <v>0</v>
      </c>
      <c r="N19" s="80">
        <f t="shared" si="2"/>
        <v>0</v>
      </c>
      <c r="O19" s="80">
        <v>0</v>
      </c>
      <c r="P19" s="80">
        <v>0</v>
      </c>
    </row>
  </sheetData>
  <customSheetViews>
    <customSheetView guid="{7E57BABF-6F8C-4E26-A3F1-A6DB608DBA99}">
      <selection activeCell="B15" sqref="B15"/>
      <pageMargins left="0.7" right="0.7" top="0.75" bottom="0.75" header="0.3" footer="0.3"/>
      <pageSetup paperSize="9" orientation="portrait" r:id="rId1"/>
    </customSheetView>
  </customSheetViews>
  <mergeCells count="26">
    <mergeCell ref="A7:P7"/>
    <mergeCell ref="J3:J4"/>
    <mergeCell ref="F3:F4"/>
    <mergeCell ref="C3:C4"/>
    <mergeCell ref="D3:D4"/>
    <mergeCell ref="E3:E4"/>
    <mergeCell ref="I3:I4"/>
    <mergeCell ref="G3:G4"/>
    <mergeCell ref="H3:H4"/>
    <mergeCell ref="A3:A5"/>
    <mergeCell ref="B3:B5"/>
    <mergeCell ref="C5:D5"/>
    <mergeCell ref="E5:F5"/>
    <mergeCell ref="G5:H5"/>
    <mergeCell ref="I5:J5"/>
    <mergeCell ref="K5:L5"/>
    <mergeCell ref="M3:M4"/>
    <mergeCell ref="N3:N4"/>
    <mergeCell ref="A1:M1"/>
    <mergeCell ref="M5:N5"/>
    <mergeCell ref="O5:P5"/>
    <mergeCell ref="O2:P2"/>
    <mergeCell ref="O3:O4"/>
    <mergeCell ref="P3:P4"/>
    <mergeCell ref="K3:K4"/>
    <mergeCell ref="L3:L4"/>
  </mergeCells>
  <pageMargins left="0.19685039370078741" right="0.19685039370078741" top="0.39370078740157483" bottom="0.39370078740157483" header="0.31496062992125984" footer="0.31496062992125984"/>
  <pageSetup paperSize="9" scale="7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Источ.дефицита</vt:lpstr>
      <vt:lpstr>Доходы!Область_печати</vt:lpstr>
    </vt:vector>
  </TitlesOfParts>
  <Company>Департамент финансов автономного округа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NVZagorovskaya</cp:lastModifiedBy>
  <cp:lastPrinted>2024-02-12T06:22:29Z</cp:lastPrinted>
  <dcterms:created xsi:type="dcterms:W3CDTF">2016-03-30T12:13:52Z</dcterms:created>
  <dcterms:modified xsi:type="dcterms:W3CDTF">2024-04-16T07:42:57Z</dcterms:modified>
</cp:coreProperties>
</file>