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А САЙТ!\2025\2 Раздел 2 Годовой отчет\2.2.-2.10\"/>
    </mc:Choice>
  </mc:AlternateContent>
  <bookViews>
    <workbookView xWindow="0" yWindow="0" windowWidth="23040" windowHeight="8610"/>
  </bookViews>
  <sheets>
    <sheet name="2023 год" sheetId="3" r:id="rId1"/>
  </sheets>
  <definedNames>
    <definedName name="_xlnm.Print_Titles" localSheetId="0">'2023 год'!$3:$5</definedName>
  </definedNames>
  <calcPr calcId="162913" iterateDelta="1E-4"/>
</workbook>
</file>

<file path=xl/calcChain.xml><?xml version="1.0" encoding="utf-8"?>
<calcChain xmlns="http://schemas.openxmlformats.org/spreadsheetml/2006/main">
  <c r="M35" i="3" l="1"/>
  <c r="N35" i="3"/>
  <c r="N33" i="3"/>
  <c r="M25" i="3"/>
  <c r="N25" i="3"/>
  <c r="N23" i="3"/>
  <c r="M20" i="3"/>
  <c r="N20" i="3"/>
  <c r="M18" i="3"/>
  <c r="N18" i="3"/>
  <c r="N11" i="3" l="1"/>
  <c r="N17" i="3"/>
  <c r="M17" i="3"/>
  <c r="N10" i="3"/>
  <c r="M10" i="3"/>
  <c r="M27" i="3" l="1"/>
  <c r="L31" i="3" l="1"/>
  <c r="K31" i="3"/>
  <c r="J31" i="3"/>
  <c r="L21" i="3"/>
  <c r="K21" i="3"/>
  <c r="J21" i="3"/>
  <c r="L28" i="3"/>
  <c r="K28" i="3"/>
  <c r="J28" i="3"/>
  <c r="L15" i="3"/>
  <c r="K15" i="3"/>
  <c r="J15" i="3"/>
  <c r="L8" i="3"/>
  <c r="K8" i="3"/>
  <c r="J8" i="3"/>
  <c r="N30" i="3"/>
  <c r="N28" i="3" s="1"/>
  <c r="M30" i="3"/>
  <c r="M28" i="3" s="1"/>
  <c r="N27" i="3"/>
  <c r="N26" i="3"/>
  <c r="M26" i="3"/>
  <c r="K6" i="3" l="1"/>
  <c r="K42" i="3" s="1"/>
  <c r="M15" i="3"/>
  <c r="M31" i="3"/>
  <c r="N8" i="3"/>
  <c r="N21" i="3"/>
  <c r="J6" i="3"/>
  <c r="J42" i="3" s="1"/>
  <c r="N31" i="3"/>
  <c r="M8" i="3"/>
  <c r="N15" i="3"/>
  <c r="M21" i="3"/>
  <c r="L6" i="3"/>
  <c r="N24" i="3"/>
  <c r="M24" i="3"/>
  <c r="N19" i="3"/>
  <c r="M19" i="3"/>
  <c r="N14" i="3"/>
  <c r="M14" i="3"/>
  <c r="N13" i="3"/>
  <c r="M13" i="3"/>
  <c r="N12" i="3"/>
  <c r="M12" i="3"/>
  <c r="L42" i="3" l="1"/>
  <c r="M6" i="3"/>
  <c r="N6" i="3"/>
  <c r="M41" i="3"/>
  <c r="M40" i="3"/>
  <c r="M39" i="3"/>
  <c r="M38" i="3"/>
  <c r="M37" i="3"/>
  <c r="N37" i="3"/>
  <c r="M36" i="3"/>
  <c r="N36" i="3"/>
  <c r="M34" i="3"/>
  <c r="N34" i="3" l="1"/>
  <c r="N38" i="3"/>
  <c r="N39" i="3"/>
  <c r="N40" i="3"/>
  <c r="N41" i="3"/>
  <c r="M42" i="3" l="1"/>
  <c r="N42" i="3"/>
</calcChain>
</file>

<file path=xl/sharedStrings.xml><?xml version="1.0" encoding="utf-8"?>
<sst xmlns="http://schemas.openxmlformats.org/spreadsheetml/2006/main" count="89" uniqueCount="88">
  <si>
    <t>0000000000</t>
  </si>
  <si>
    <t>2300000000</t>
  </si>
  <si>
    <t>2200000000</t>
  </si>
  <si>
    <t>2100000000</t>
  </si>
  <si>
    <t>1900000000</t>
  </si>
  <si>
    <t>1800000000</t>
  </si>
  <si>
    <t>1600000000</t>
  </si>
  <si>
    <t>1500000000</t>
  </si>
  <si>
    <t>1300000000</t>
  </si>
  <si>
    <t>1200000000</t>
  </si>
  <si>
    <t>1100000000</t>
  </si>
  <si>
    <t>0900000000</t>
  </si>
  <si>
    <t>0800000000</t>
  </si>
  <si>
    <t>0700000000</t>
  </si>
  <si>
    <t>0100000000</t>
  </si>
  <si>
    <t>ЦСР</t>
  </si>
  <si>
    <t>(рублей)</t>
  </si>
  <si>
    <t>План на год</t>
  </si>
  <si>
    <t>Исполнено за год</t>
  </si>
  <si>
    <t>% исполнения</t>
  </si>
  <si>
    <t>к уточненному плану на год</t>
  </si>
  <si>
    <t>ВСЕГО РАСХОДОВ</t>
  </si>
  <si>
    <t>Пояснения по отклонениям выше/ниже 5%</t>
  </si>
  <si>
    <t>к уточненному плану на год (гр.7)</t>
  </si>
  <si>
    <t>1400000000</t>
  </si>
  <si>
    <t>Муниципальная программа "Развитие образования в Советском районе"</t>
  </si>
  <si>
    <t>Муниципальная программа "Формирование комфортной городской среды на территории Советского района"</t>
  </si>
  <si>
    <t>Муниципальная программа "Доступная среда в Советском районе"</t>
  </si>
  <si>
    <t>Муниципальная программа "Развитие культуры в Советском районе"</t>
  </si>
  <si>
    <t>Муниципальная программа "Развитие молодежной и семейной политики в Советском районе"</t>
  </si>
  <si>
    <t>Муниципальная программа "Укрепление межнационального и межконфессионального согласия, профилактика экстремизма  и терроризма на территории Советского района"</t>
  </si>
  <si>
    <t>Муниципальная программа "Обращение с отходами и улучшение состояния окружающей среды в Советском районе"</t>
  </si>
  <si>
    <t>Муниципальная программа "Управление муниципальным имуществом Советского района"</t>
  </si>
  <si>
    <t>Муниципальная программа "Обеспечение градостроительной деятельности на территории Советского района"</t>
  </si>
  <si>
    <t>Муниципальная программа "Энергосбережение и повышение энергетической эффективности Советского района"</t>
  </si>
  <si>
    <t>Муниципальная программа "Безопасность жизнедеятельности в Советском районе"</t>
  </si>
  <si>
    <t>Муниципальная программа "Развитие экономического потенциала Советского района"</t>
  </si>
  <si>
    <t>Муниципальная программа "Управление муниципальными финансами Советского района"</t>
  </si>
  <si>
    <t>Муниципальная программа "Развитие транспортной системы в Советском районе"</t>
  </si>
  <si>
    <t>Муниципальная программа "Устойчивое развитие коренных малочисленных народов Севера, проживающих в Советском районе"</t>
  </si>
  <si>
    <t>Муниципальная программа "Развитие жилищно-коммунального комплекса Советского района"</t>
  </si>
  <si>
    <t>Муниципальная программа "Цифровое развитие Советского района"</t>
  </si>
  <si>
    <t>Муниципальная программа "Обеспечение деятельности органов местного самоуправления Советского района"</t>
  </si>
  <si>
    <t>Муниципальная программа "Профилактика правонарушений на территории Советского района"</t>
  </si>
  <si>
    <t>Муниципальная программа "Развитие гражданского общества в Советском районе"</t>
  </si>
  <si>
    <t>Муниципальная программа "Обеспечение доступным и комфортным жильем жителей Советского района"</t>
  </si>
  <si>
    <t>уточненный план</t>
  </si>
  <si>
    <t>к первоначально утвержденному плану на год</t>
  </si>
  <si>
    <t>к первоначально утвержденному плану на год (гр.6)</t>
  </si>
  <si>
    <t>Муниципальная программа "Улучшение условий и охраны труда, поддержка занятости населения в Советском районе"</t>
  </si>
  <si>
    <t>Муниципальная программа "Развитие физической культуры и спорта, укрепление общественного здоровья на территории Советского района"</t>
  </si>
  <si>
    <t>Непрограммные направления деятельности</t>
  </si>
  <si>
    <t xml:space="preserve">                в том числе по направлениям:</t>
  </si>
  <si>
    <t>1. Социально-культурная сфера</t>
  </si>
  <si>
    <t>2. Жилищно-коммунальная сфера</t>
  </si>
  <si>
    <t>3. Развитие отраслей экономики</t>
  </si>
  <si>
    <t>4. Межбюджетное регулирование</t>
  </si>
  <si>
    <t>5. Иные направления</t>
  </si>
  <si>
    <t>Расходы на реализацию муниципальных программ Советского района, всего</t>
  </si>
  <si>
    <t>(4 программы), в том числе:</t>
  </si>
  <si>
    <t>(5 программ), в том числе:</t>
  </si>
  <si>
    <t>(1 программа), в том числе:</t>
  </si>
  <si>
    <t>(8 программ), в том числе:</t>
  </si>
  <si>
    <t>Наименование</t>
  </si>
  <si>
    <t>Сведения о фактически произведенных расходах бюджета Советского района на реализацию муниципальных программ и непрограммных направлений деятельности за 2024 год в сравнении с первоначально утвержденными решением о бюджете значениями и с уточненными значениями с учетом внесенных изменений</t>
  </si>
  <si>
    <t>первоначально утвержденный (решение Думы Советского района от 20.12.2023 № 238)</t>
  </si>
  <si>
    <t>в 13,2 раза</t>
  </si>
  <si>
    <t>в 3,0 раза</t>
  </si>
  <si>
    <t>Ввиду дополнительного поступления из бюджета Ханты-Мансийского автономного округа – Югры субсидии на реализацию полномочий в области строительства и жилищных отношений, реализованы мероприятия по приспособлению, по решению органа местного самоуправления, жилых помещений и общего имущества в многоквартирных домах с учетом потребностей инвалидов.</t>
  </si>
  <si>
    <t>Ввиду дополнительного поступления из бюджета Ханты-Мансийского автономного округа – Югры:                                  1) дотации на поддержку мер по обеспечению сбалансированности бюджетов городских округов и муниципальных районов Ханты-Мансийского автономного округа – Югры;                                                                                     2) иных межбюджетных трансфертов на реализацию наказов избирателей депутатам Думы Ханты-Мансийского автономного округа – Югры.</t>
  </si>
  <si>
    <t>Ввиду дополнительного поступления из бюджета Ханты-Мансийского автономного округа – Югры субсидии на  обеспечение комплексного развития сельских территорий (Реализация проектов по благоустройству общественных пространств на сельских территориях).                                           За счет средств бюджетов городских и сельских поселений, входящих в состав Советского района (далее поселения,) увеличены бюджетные ассигнования в целях софинансирования консолидированной субсидии на поддержку государственных программ субъектов  Российской Федерации и муниципальных программ формирования современной городской среды.</t>
  </si>
  <si>
    <t>Ввиду дополнительного поступления из бюджета Ханты-Мансийского автономного округа – Югры:                                  1) субсидии на реализацию полномочий в области строительства и жилищных отношений;                                         2) субсидии на обеспечение устойчивого сокращения непригодного для проживания жилищного фонда за счет средств бюджета Ханты-Мансийского автономного округа – Югры.
За счет средств местного бюджета обеспечена доля софинансирования на реализацию полномочий в области строительства и жилищных отношений.</t>
  </si>
  <si>
    <t xml:space="preserve">Ввиду уменьшения расходов на содержание МКУ "УКС Советского района". </t>
  </si>
  <si>
    <t>В связи с отсутствием необходимости разработки документов территориального планирования за счет субсидии из бюджета Ханты-Мансийского автономного округа – Югры для реализации полномочий в области градостроительной деятельности, строительства и жилищных отношений.</t>
  </si>
  <si>
    <t xml:space="preserve">Из бюджета Ханты-Мансийского автономного округа – Югры дополнительно выделены:                                                                   1) дотация на поддержку мер по обеспечению сбалансированности бюджетов городских округов и муниципальных районов Ханты-Мансийского автономного округа – Югры (оплата задолженности организаций коммунального комплекса за потребленные топливно-энергетические ресурсы);                                                                  2) субсидии на беспечение мероприятий по модернизации систем коммунальной инфраструктуры за счет средств бюджета Ханты-Мансийского автономного округа – Югры;                              3) иные межбюджетные трансферты за счет бюджетных ассигнований резервного фонда Правительства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Югры. </t>
  </si>
  <si>
    <t>в 3,1 раза</t>
  </si>
  <si>
    <r>
      <rPr>
        <sz val="10"/>
        <color theme="1"/>
        <rFont val="Times New Roman"/>
        <family val="1"/>
        <charset val="204"/>
      </rPr>
      <t>За счет средств местного бюджета дополнительно выделены бюджетные ассигнования:                                                                                               1) на проведение оценки объектов недвижимости для вовлечения в сделки</t>
    </r>
    <r>
      <rPr>
        <sz val="10"/>
        <rFont val="Times New Roman"/>
        <family val="1"/>
        <charset val="204"/>
      </rPr>
      <t xml:space="preserve">;                                                                                           </t>
    </r>
    <r>
      <rPr>
        <sz val="10"/>
        <color theme="1"/>
        <rFont val="Times New Roman"/>
        <family val="1"/>
        <charset val="204"/>
      </rPr>
      <t>2) на формирование земельных участков для предоставления в пользование, включает в себя проведение работ (оказание услуг) по межеванию, кадастровому учету;                                                             3) на оплату транспортного налога, нотариальные действия, оплата за охрану имущества и прочие расходы;                               4) на оплату коммунальных услуг за объекты муниципальной собственности.</t>
    </r>
  </si>
  <si>
    <t xml:space="preserve">В виду уменьшения объемов субвенции из бюджета Ханты-Мансийского автономного округа – Югры на поддержку сельскохозяйственного производства и деятельности по заготовке и переработке дикоросов. 
</t>
  </si>
  <si>
    <t xml:space="preserve">Ввиду дополнительного поступления субсидии по распоряжению Правительства Ханты-Мансийского автономного округа – Югры от 26.01.2024 № 21-рп "О Соглашении о сотрудничестве между Правительством Ханты-Мансийского автономного округа - Югры и ПАО "ЛУКОЙЛ" на 2024-2028 годы" (Ремонт автомобильной дороги по ул. Киевская - ул. Защитников Отечества в г. Советский).                               За счет средств местного бюджета дополнительно выделены бюджетные ассигнования:                                                                     1) на транспортное обеспечение учащихся общеобразовательных учреждений;                                                            2) предоставление иных межбюджетных трансфертов поселениям на вывоз снежных масс с улично-дорожной сети.
</t>
  </si>
  <si>
    <t>В виду уменьшения объемов субвенции на реализацию полномочия,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"Устойчивое развитие коренных малочисленных народов Севера".</t>
  </si>
  <si>
    <t xml:space="preserve">В виду расторжения соглашений на осуществление части полномочий по решению вопросов местного значения на утверждение правил благоустройства территории поселения, осуществление муниципального контроля в сфере благоустройства (организация технического обслуживания систем уличного освещения территории поселения). 
</t>
  </si>
  <si>
    <t>Ввиду дополнительного поступления субсидии на реализацию инициативных проектов, отобранных по результатам конкурса.                                                                                                                         За счет средств местного бюджета увеличены бюджетные ассигнования на реализацию мероприятия "Создание условий для информирования граждан о деятельности органов местного самоуправления Советского района".</t>
  </si>
  <si>
    <t>Увеличены иные межбюджетные трансферты на реализацию мероприятий по содействию трудоустройству граждан.</t>
  </si>
  <si>
    <t>За счет средств местного бюджета увеличены бюджетные ассигнования на реализацию мероприятия "Защита населения от пропагандистского (идеологического) воздействия международных террористических организаций, сообществ и отдельных лиц, а также создание условий для антитеррористической безопасности в муниципальном образовании".</t>
  </si>
  <si>
    <t>Ввиду уменьшения за счет средств субсидии окружного бюджета на ликвидацию накопленного вреда окружающей среде.</t>
  </si>
  <si>
    <t>В связи с тем, что сроки прохождения Государственной экологической экспертизы выходят за рамки 2024 финансового года, не исполнение субсидии на ликвидацию накопленного вреда окружающей среде.</t>
  </si>
  <si>
    <t>Ввиду дополнительного поступления из бюджета Ханты-Мансийского автономного округа – Югры :                                 1) 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правонарушениях";                                                    2) иных межбюджетных трансфертов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наркомании.</t>
  </si>
  <si>
    <r>
      <t xml:space="preserve">За счет средств местного бюджета увеличены бюджетные ассигнования:                                                                                         1) на проведение выборов депутатов Думы Советского района;                                                                                                    2) на оплату штрафов по постановлению о назначении административного наказания;                                                         3) на проведение судебной экспертизы для рассмотрения дела о запрете эксплуатации полигона твердых бытовых отходов, расположенного по адресу: ХМАО-Югра, Советский район, г. Советский, Советское лесничество, Зеленоборское участковое лесничество, Северное урочище, квартал № 125, сооружение 1 (полигон ТБО г. Советский);                                                               4) для оказания единовременной материальной помощи гражданам, оказавшимся в трудной жизненной ситуации, возникшей в результате пожара;                                                                                5) за счет иных межбюджетных трансфертов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Думы Ханты-Мансийского автономного округа – Югры (постановление Правительства Ханты-Мансийского автономного округа – Югры от 15.03.2024 № 101-п).
 </t>
    </r>
    <r>
      <rPr>
        <sz val="10"/>
        <color rgb="FFFF000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</si>
</sst>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0000000"/>
    <numFmt numFmtId="165" formatCode="#,##0.00;[Red]\-#,##0.00;0.00"/>
    <numFmt numFmtId="166" formatCode="#,##0.00_ ;[Red]\-#,##0.00\ "/>
    <numFmt numFmtId="167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charset val="204"/>
    </font>
    <font>
      <b/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</cellStyleXfs>
  <cellXfs count="96">
    <xf numFmtId="0" fontId="0" fillId="0" borderId="0" xfId="0"/>
    <xf numFmtId="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/>
    <xf numFmtId="0" fontId="3" fillId="0" borderId="0" xfId="1" applyNumberFormat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1" xfId="1" applyFont="1" applyFill="1" applyBorder="1"/>
    <xf numFmtId="0" fontId="2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left" vertical="top"/>
      <protection hidden="1"/>
    </xf>
    <xf numFmtId="0" fontId="2" fillId="0" borderId="2" xfId="1" applyFont="1" applyFill="1" applyBorder="1" applyAlignment="1" applyProtection="1">
      <alignment horizontal="left" vertical="top"/>
      <protection hidden="1"/>
    </xf>
    <xf numFmtId="0" fontId="2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 applyProtection="1">
      <alignment horizontal="left" wrapText="1"/>
      <protection hidden="1"/>
    </xf>
    <xf numFmtId="0" fontId="2" fillId="0" borderId="2" xfId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left"/>
    </xf>
    <xf numFmtId="165" fontId="2" fillId="0" borderId="0" xfId="1" applyNumberFormat="1" applyFont="1" applyFill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Font="1" applyFill="1" applyBorder="1" applyAlignment="1">
      <alignment horizontal="center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Font="1" applyFill="1" applyAlignment="1">
      <alignment horizontal="center"/>
    </xf>
    <xf numFmtId="0" fontId="3" fillId="0" borderId="1" xfId="1" applyFont="1" applyFill="1" applyBorder="1"/>
    <xf numFmtId="0" fontId="3" fillId="0" borderId="1" xfId="1" applyNumberFormat="1" applyFont="1" applyFill="1" applyBorder="1" applyAlignment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Font="1" applyFill="1"/>
    <xf numFmtId="0" fontId="2" fillId="0" borderId="1" xfId="1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vertical="top" wrapText="1"/>
      <protection hidden="1"/>
    </xf>
    <xf numFmtId="164" fontId="2" fillId="0" borderId="2" xfId="26" applyNumberFormat="1" applyFont="1" applyFill="1" applyBorder="1" applyAlignment="1" applyProtection="1">
      <alignment horizontal="center" vertical="center"/>
      <protection hidden="1"/>
    </xf>
    <xf numFmtId="164" fontId="3" fillId="0" borderId="2" xfId="26" applyNumberFormat="1" applyFont="1" applyFill="1" applyBorder="1" applyAlignment="1" applyProtection="1">
      <alignment horizontal="center" vertical="center"/>
      <protection hidden="1"/>
    </xf>
    <xf numFmtId="165" fontId="3" fillId="0" borderId="2" xfId="27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Font="1" applyFill="1" applyBorder="1" applyAlignment="1" applyProtection="1">
      <alignment horizontal="left" vertical="center" wrapText="1"/>
      <protection hidden="1"/>
    </xf>
    <xf numFmtId="0" fontId="3" fillId="0" borderId="2" xfId="1" applyFont="1" applyFill="1" applyBorder="1" applyAlignment="1">
      <alignment horizontal="left" vertical="center" wrapText="1"/>
    </xf>
    <xf numFmtId="165" fontId="3" fillId="0" borderId="0" xfId="1" applyNumberFormat="1" applyFont="1" applyFill="1" applyProtection="1"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Font="1" applyFill="1" applyBorder="1" applyAlignment="1" applyProtection="1">
      <alignment horizontal="left" vertical="top" wrapText="1"/>
      <protection hidden="1"/>
    </xf>
    <xf numFmtId="0" fontId="2" fillId="0" borderId="2" xfId="1" applyFont="1" applyFill="1" applyBorder="1" applyAlignment="1" applyProtection="1">
      <alignment horizontal="left" vertical="top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38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left" vertical="top" wrapText="1"/>
      <protection hidden="1"/>
    </xf>
    <xf numFmtId="165" fontId="2" fillId="0" borderId="2" xfId="5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52" applyNumberFormat="1" applyFont="1" applyFill="1" applyBorder="1" applyAlignment="1" applyProtection="1">
      <alignment horizontal="center" vertical="center" wrapText="1"/>
      <protection hidden="1"/>
    </xf>
    <xf numFmtId="165" fontId="6" fillId="0" borderId="2" xfId="15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8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59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/>
    <xf numFmtId="4" fontId="2" fillId="0" borderId="0" xfId="1" applyNumberFormat="1" applyFont="1" applyFill="1"/>
    <xf numFmtId="166" fontId="2" fillId="0" borderId="0" xfId="1" applyNumberFormat="1" applyFont="1" applyFill="1"/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2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Alignment="1" applyProtection="1">
      <alignment horizontal="center" vertical="center" wrapText="1"/>
      <protection hidden="1"/>
    </xf>
    <xf numFmtId="165" fontId="2" fillId="0" borderId="2" xfId="60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Font="1" applyFill="1" applyBorder="1" applyAlignment="1">
      <alignment horizontal="left" vertical="top" wrapText="1"/>
    </xf>
    <xf numFmtId="165" fontId="11" fillId="0" borderId="0" xfId="66" applyNumberFormat="1" applyFont="1" applyFill="1" applyBorder="1" applyAlignment="1" applyProtection="1">
      <alignment horizontal="right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47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45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54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0" applyNumberFormat="1" applyFont="1" applyFill="1" applyBorder="1" applyAlignment="1" applyProtection="1">
      <alignment horizontal="right" vertical="center" wrapText="1"/>
      <protection hidden="1"/>
    </xf>
    <xf numFmtId="165" fontId="2" fillId="0" borderId="2" xfId="58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vertical="top" wrapText="1"/>
      <protection hidden="1"/>
    </xf>
    <xf numFmtId="165" fontId="2" fillId="0" borderId="2" xfId="57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Font="1" applyFill="1" applyBorder="1" applyAlignment="1" applyProtection="1">
      <alignment horizontal="left" vertical="center" wrapText="1"/>
      <protection hidden="1"/>
    </xf>
    <xf numFmtId="165" fontId="2" fillId="0" borderId="2" xfId="5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Alignment="1" applyProtection="1">
      <alignment vertical="center" wrapText="1"/>
      <protection hidden="1"/>
    </xf>
    <xf numFmtId="165" fontId="2" fillId="0" borderId="2" xfId="56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Alignment="1" applyProtection="1">
      <alignment horizontal="center" wrapText="1"/>
      <protection hidden="1"/>
    </xf>
    <xf numFmtId="164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top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0" fillId="0" borderId="2" xfId="0" applyFont="1" applyFill="1" applyBorder="1" applyAlignment="1">
      <alignment horizontal="left"/>
    </xf>
  </cellXfs>
  <cellStyles count="67">
    <cellStyle name="Обычный" xfId="0" builtinId="0"/>
    <cellStyle name="Обычный 2" xfId="1"/>
    <cellStyle name="Обычный 2 10" xfId="10"/>
    <cellStyle name="Обычный 2 11" xfId="11"/>
    <cellStyle name="Обычный 2 12" xfId="12"/>
    <cellStyle name="Обычный 2 13" xfId="13"/>
    <cellStyle name="Обычный 2 14" xfId="14"/>
    <cellStyle name="Обычный 2 15" xfId="15"/>
    <cellStyle name="Обычный 2 16" xfId="16"/>
    <cellStyle name="Обычный 2 17" xfId="17"/>
    <cellStyle name="Обычный 2 18" xfId="18"/>
    <cellStyle name="Обычный 2 19" xfId="19"/>
    <cellStyle name="Обычный 2 2" xfId="2"/>
    <cellStyle name="Обычный 2 20" xfId="20"/>
    <cellStyle name="Обычный 2 21" xfId="21"/>
    <cellStyle name="Обычный 2 22" xfId="22"/>
    <cellStyle name="Обычный 2 23" xfId="23"/>
    <cellStyle name="Обычный 2 24" xfId="24"/>
    <cellStyle name="Обычный 2 25" xfId="25"/>
    <cellStyle name="Обычный 2 26" xfId="26"/>
    <cellStyle name="Обычный 2 27" xfId="27"/>
    <cellStyle name="Обычный 2 28" xfId="28"/>
    <cellStyle name="Обычный 2 29" xfId="29"/>
    <cellStyle name="Обычный 2 3" xfId="3"/>
    <cellStyle name="Обычный 2 30" xfId="30"/>
    <cellStyle name="Обычный 2 31" xfId="31"/>
    <cellStyle name="Обычный 2 32" xfId="32"/>
    <cellStyle name="Обычный 2 33" xfId="33"/>
    <cellStyle name="Обычный 2 34" xfId="34"/>
    <cellStyle name="Обычный 2 35" xfId="35"/>
    <cellStyle name="Обычный 2 36" xfId="36"/>
    <cellStyle name="Обычный 2 37" xfId="37"/>
    <cellStyle name="Обычный 2 38" xfId="38"/>
    <cellStyle name="Обычный 2 39" xfId="39"/>
    <cellStyle name="Обычный 2 4" xfId="4"/>
    <cellStyle name="Обычный 2 40" xfId="40"/>
    <cellStyle name="Обычный 2 41" xfId="41"/>
    <cellStyle name="Обычный 2 42" xfId="42"/>
    <cellStyle name="Обычный 2 43" xfId="43"/>
    <cellStyle name="Обычный 2 44" xfId="44"/>
    <cellStyle name="Обычный 2 45" xfId="45"/>
    <cellStyle name="Обычный 2 46" xfId="46"/>
    <cellStyle name="Обычный 2 47" xfId="47"/>
    <cellStyle name="Обычный 2 48" xfId="48"/>
    <cellStyle name="Обычный 2 49" xfId="49"/>
    <cellStyle name="Обычный 2 5" xfId="5"/>
    <cellStyle name="Обычный 2 50" xfId="50"/>
    <cellStyle name="Обычный 2 51" xfId="51"/>
    <cellStyle name="Обычный 2 52" xfId="52"/>
    <cellStyle name="Обычный 2 53" xfId="53"/>
    <cellStyle name="Обычный 2 54" xfId="54"/>
    <cellStyle name="Обычный 2 55" xfId="55"/>
    <cellStyle name="Обычный 2 56" xfId="56"/>
    <cellStyle name="Обычный 2 57" xfId="57"/>
    <cellStyle name="Обычный 2 58" xfId="58"/>
    <cellStyle name="Обычный 2 59" xfId="59"/>
    <cellStyle name="Обычный 2 6" xfId="6"/>
    <cellStyle name="Обычный 2 60" xfId="60"/>
    <cellStyle name="Обычный 2 61" xfId="61"/>
    <cellStyle name="Обычный 2 62" xfId="62"/>
    <cellStyle name="Обычный 2 63" xfId="63"/>
    <cellStyle name="Обычный 2 64" xfId="64"/>
    <cellStyle name="Обычный 2 65" xfId="65"/>
    <cellStyle name="Обычный 2 7" xfId="7"/>
    <cellStyle name="Обычный 2 8" xfId="8"/>
    <cellStyle name="Обычный 2 9" xfId="9"/>
    <cellStyle name="Обычный 3" xfId="6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V46"/>
  <sheetViews>
    <sheetView showGridLines="0" tabSelected="1" view="pageBreakPreview" topLeftCell="A40" zoomScaleNormal="100" zoomScaleSheetLayoutView="100" workbookViewId="0">
      <selection activeCell="O41" sqref="O41"/>
    </sheetView>
  </sheetViews>
  <sheetFormatPr defaultColWidth="8.85546875" defaultRowHeight="12.75" x14ac:dyDescent="0.2"/>
  <cols>
    <col min="1" max="1" width="0.140625" style="2" customWidth="1"/>
    <col min="2" max="2" width="5.7109375" style="2" hidden="1" customWidth="1"/>
    <col min="3" max="3" width="6.28515625" style="2" hidden="1" customWidth="1"/>
    <col min="4" max="4" width="4.5703125" style="2" hidden="1" customWidth="1"/>
    <col min="5" max="5" width="0.140625" style="2" hidden="1" customWidth="1"/>
    <col min="6" max="6" width="5.140625" style="2" hidden="1" customWidth="1"/>
    <col min="7" max="7" width="4.7109375" style="2" hidden="1" customWidth="1"/>
    <col min="8" max="8" width="32.28515625" style="23" customWidth="1"/>
    <col min="9" max="9" width="12.140625" style="22" customWidth="1"/>
    <col min="10" max="10" width="16.7109375" style="2" bestFit="1" customWidth="1"/>
    <col min="11" max="11" width="15.28515625" style="2" customWidth="1"/>
    <col min="12" max="12" width="17" style="2" customWidth="1"/>
    <col min="13" max="13" width="12.5703125" style="2" customWidth="1"/>
    <col min="14" max="14" width="11.28515625" style="2" customWidth="1"/>
    <col min="15" max="15" width="50.85546875" style="23" customWidth="1"/>
    <col min="16" max="16" width="29.140625" style="23" customWidth="1"/>
    <col min="17" max="17" width="10.28515625" style="2" customWidth="1"/>
    <col min="18" max="18" width="15.28515625" style="2" customWidth="1"/>
    <col min="19" max="19" width="10.28515625" style="2" customWidth="1"/>
    <col min="20" max="20" width="9.85546875" style="2" customWidth="1"/>
    <col min="21" max="21" width="6.28515625" style="2" customWidth="1"/>
    <col min="22" max="22" width="6.7109375" style="2" customWidth="1"/>
    <col min="23" max="16384" width="8.85546875" style="2"/>
  </cols>
  <sheetData>
    <row r="1" spans="1:22" ht="34.15" customHeight="1" x14ac:dyDescent="0.2">
      <c r="B1" s="3"/>
      <c r="C1" s="4"/>
      <c r="D1" s="4"/>
      <c r="E1" s="4"/>
      <c r="F1" s="4"/>
      <c r="G1" s="4"/>
      <c r="H1" s="88" t="s">
        <v>64</v>
      </c>
      <c r="I1" s="88"/>
      <c r="J1" s="88"/>
      <c r="K1" s="88"/>
      <c r="L1" s="88"/>
      <c r="M1" s="88"/>
      <c r="N1" s="88"/>
      <c r="O1" s="88"/>
      <c r="P1" s="88"/>
      <c r="Q1" s="5"/>
      <c r="R1" s="5"/>
      <c r="S1" s="5"/>
      <c r="T1" s="5"/>
      <c r="U1" s="5"/>
      <c r="V1" s="4"/>
    </row>
    <row r="2" spans="1:22" ht="13.15" customHeight="1" x14ac:dyDescent="0.2">
      <c r="B2" s="4"/>
      <c r="C2" s="3"/>
      <c r="D2" s="3"/>
      <c r="E2" s="3"/>
      <c r="F2" s="3"/>
      <c r="G2" s="3"/>
      <c r="H2" s="6"/>
      <c r="I2" s="89"/>
      <c r="J2" s="89"/>
      <c r="K2" s="89"/>
      <c r="L2" s="89"/>
      <c r="M2" s="5"/>
      <c r="N2" s="3"/>
      <c r="O2" s="6"/>
      <c r="P2" s="7" t="s">
        <v>16</v>
      </c>
      <c r="Q2" s="5"/>
      <c r="R2" s="5"/>
      <c r="S2" s="5"/>
      <c r="T2" s="5"/>
      <c r="U2" s="5"/>
      <c r="V2" s="4"/>
    </row>
    <row r="3" spans="1:22" ht="21.75" customHeight="1" x14ac:dyDescent="0.2">
      <c r="A3" s="8"/>
      <c r="B3" s="9"/>
      <c r="C3" s="10"/>
      <c r="D3" s="10"/>
      <c r="E3" s="10"/>
      <c r="F3" s="10"/>
      <c r="G3" s="10"/>
      <c r="H3" s="91" t="s">
        <v>63</v>
      </c>
      <c r="I3" s="90" t="s">
        <v>15</v>
      </c>
      <c r="J3" s="90" t="s">
        <v>17</v>
      </c>
      <c r="K3" s="90"/>
      <c r="L3" s="90" t="s">
        <v>18</v>
      </c>
      <c r="M3" s="90" t="s">
        <v>19</v>
      </c>
      <c r="N3" s="90"/>
      <c r="O3" s="90" t="s">
        <v>22</v>
      </c>
      <c r="P3" s="90"/>
      <c r="Q3" s="5"/>
      <c r="R3" s="5"/>
      <c r="S3" s="5"/>
      <c r="T3" s="5"/>
      <c r="U3" s="5"/>
      <c r="V3" s="5"/>
    </row>
    <row r="4" spans="1:22" ht="82.15" customHeight="1" x14ac:dyDescent="0.2">
      <c r="A4" s="8"/>
      <c r="B4" s="9"/>
      <c r="C4" s="10"/>
      <c r="D4" s="10"/>
      <c r="E4" s="10"/>
      <c r="F4" s="10"/>
      <c r="G4" s="10"/>
      <c r="H4" s="91"/>
      <c r="I4" s="90"/>
      <c r="J4" s="71" t="s">
        <v>65</v>
      </c>
      <c r="K4" s="71" t="s">
        <v>46</v>
      </c>
      <c r="L4" s="90"/>
      <c r="M4" s="71" t="s">
        <v>47</v>
      </c>
      <c r="N4" s="71" t="s">
        <v>20</v>
      </c>
      <c r="O4" s="71" t="s">
        <v>48</v>
      </c>
      <c r="P4" s="71" t="s">
        <v>23</v>
      </c>
      <c r="Q4" s="5"/>
      <c r="R4" s="5"/>
      <c r="S4" s="5"/>
      <c r="T4" s="5"/>
      <c r="U4" s="5"/>
      <c r="V4" s="5"/>
    </row>
    <row r="5" spans="1:22" s="28" customFormat="1" ht="15.4" customHeight="1" x14ac:dyDescent="0.2">
      <c r="A5" s="26"/>
      <c r="B5" s="11"/>
      <c r="C5" s="12"/>
      <c r="D5" s="12"/>
      <c r="E5" s="12"/>
      <c r="F5" s="12"/>
      <c r="G5" s="12"/>
      <c r="H5" s="72">
        <v>1</v>
      </c>
      <c r="I5" s="72">
        <v>2</v>
      </c>
      <c r="J5" s="72">
        <v>3</v>
      </c>
      <c r="K5" s="72">
        <v>4</v>
      </c>
      <c r="L5" s="72">
        <v>5</v>
      </c>
      <c r="M5" s="13">
        <v>6</v>
      </c>
      <c r="N5" s="13">
        <v>7</v>
      </c>
      <c r="O5" s="13">
        <v>8</v>
      </c>
      <c r="P5" s="13">
        <v>9</v>
      </c>
      <c r="Q5" s="27"/>
      <c r="R5" s="27"/>
      <c r="S5" s="27"/>
      <c r="T5" s="27"/>
      <c r="U5" s="27"/>
      <c r="V5" s="27"/>
    </row>
    <row r="6" spans="1:22" s="28" customFormat="1" ht="26.45" customHeight="1" x14ac:dyDescent="0.2">
      <c r="A6" s="26"/>
      <c r="B6" s="11"/>
      <c r="C6" s="12"/>
      <c r="D6" s="12"/>
      <c r="E6" s="12"/>
      <c r="F6" s="12"/>
      <c r="G6" s="12"/>
      <c r="H6" s="92" t="s">
        <v>58</v>
      </c>
      <c r="I6" s="92"/>
      <c r="J6" s="46">
        <f>J8+J15+J21+J28+J31</f>
        <v>5743668526</v>
      </c>
      <c r="K6" s="46">
        <f t="shared" ref="K6:L6" si="0">K8+K15+K21+K28+K31</f>
        <v>6353898581.1300011</v>
      </c>
      <c r="L6" s="46">
        <f t="shared" si="0"/>
        <v>6284853919.2700005</v>
      </c>
      <c r="M6" s="1">
        <f>L6/J6*100</f>
        <v>109.42229501615917</v>
      </c>
      <c r="N6" s="1">
        <f>L6/K6*100</f>
        <v>98.913349639148294</v>
      </c>
      <c r="O6" s="10"/>
      <c r="P6" s="10"/>
      <c r="Q6" s="27"/>
      <c r="R6" s="27"/>
      <c r="S6" s="27"/>
      <c r="T6" s="27"/>
      <c r="U6" s="27"/>
      <c r="V6" s="27"/>
    </row>
    <row r="7" spans="1:22" s="28" customFormat="1" ht="26.45" customHeight="1" x14ac:dyDescent="0.2">
      <c r="A7" s="26"/>
      <c r="B7" s="11"/>
      <c r="C7" s="12"/>
      <c r="D7" s="12"/>
      <c r="E7" s="12"/>
      <c r="F7" s="12"/>
      <c r="G7" s="12"/>
      <c r="H7" s="93" t="s">
        <v>52</v>
      </c>
      <c r="I7" s="93"/>
      <c r="J7" s="93"/>
      <c r="K7" s="93"/>
      <c r="L7" s="93"/>
      <c r="M7" s="93"/>
      <c r="N7" s="93"/>
      <c r="O7" s="93"/>
      <c r="P7" s="93"/>
      <c r="Q7" s="27"/>
      <c r="R7" s="27"/>
      <c r="S7" s="27"/>
      <c r="T7" s="27"/>
      <c r="U7" s="27"/>
      <c r="V7" s="27"/>
    </row>
    <row r="8" spans="1:22" s="22" customFormat="1" ht="26.45" customHeight="1" x14ac:dyDescent="0.25">
      <c r="A8" s="33"/>
      <c r="B8" s="11"/>
      <c r="C8" s="12"/>
      <c r="D8" s="12"/>
      <c r="E8" s="12"/>
      <c r="F8" s="12"/>
      <c r="G8" s="12"/>
      <c r="H8" s="94" t="s">
        <v>53</v>
      </c>
      <c r="I8" s="94"/>
      <c r="J8" s="68">
        <f>J10+J11+J12+J13+J14</f>
        <v>3608184653</v>
      </c>
      <c r="K8" s="68">
        <f t="shared" ref="K8:L8" si="1">K10+K11+K12+K13+K14</f>
        <v>3755418198.0300002</v>
      </c>
      <c r="L8" s="68">
        <f t="shared" si="1"/>
        <v>3736179623.7000003</v>
      </c>
      <c r="M8" s="43">
        <f>L8/J8*100</f>
        <v>103.54735089828564</v>
      </c>
      <c r="N8" s="43">
        <f>L8/K8*100</f>
        <v>99.487711532630584</v>
      </c>
      <c r="O8" s="34"/>
      <c r="P8" s="34"/>
      <c r="Q8" s="35"/>
      <c r="R8" s="35"/>
      <c r="S8" s="35"/>
      <c r="T8" s="35"/>
      <c r="U8" s="35"/>
      <c r="V8" s="35"/>
    </row>
    <row r="9" spans="1:22" s="22" customFormat="1" ht="26.45" customHeight="1" x14ac:dyDescent="0.25">
      <c r="A9" s="33"/>
      <c r="B9" s="11"/>
      <c r="C9" s="12"/>
      <c r="D9" s="12"/>
      <c r="E9" s="12"/>
      <c r="F9" s="12"/>
      <c r="G9" s="12"/>
      <c r="H9" s="87" t="s">
        <v>60</v>
      </c>
      <c r="I9" s="87"/>
      <c r="J9" s="87"/>
      <c r="K9" s="87"/>
      <c r="L9" s="87"/>
      <c r="M9" s="87"/>
      <c r="N9" s="87"/>
      <c r="O9" s="87"/>
      <c r="P9" s="87"/>
      <c r="Q9" s="35"/>
      <c r="R9" s="35"/>
      <c r="S9" s="35"/>
      <c r="T9" s="35"/>
      <c r="U9" s="35"/>
      <c r="V9" s="35"/>
    </row>
    <row r="10" spans="1:22" ht="30.6" customHeight="1" x14ac:dyDescent="0.2">
      <c r="A10" s="8"/>
      <c r="B10" s="9"/>
      <c r="C10" s="86" t="s">
        <v>25</v>
      </c>
      <c r="D10" s="86"/>
      <c r="E10" s="86"/>
      <c r="F10" s="86"/>
      <c r="G10" s="86"/>
      <c r="H10" s="86"/>
      <c r="I10" s="61" t="s">
        <v>14</v>
      </c>
      <c r="J10" s="48">
        <v>3027504218</v>
      </c>
      <c r="K10" s="48">
        <v>3044728197.3499999</v>
      </c>
      <c r="L10" s="47">
        <v>3027297137.6700001</v>
      </c>
      <c r="M10" s="65">
        <f>L10/J10*100</f>
        <v>99.993160031660111</v>
      </c>
      <c r="N10" s="65">
        <f>L10/K10*100</f>
        <v>99.427500303798183</v>
      </c>
      <c r="O10" s="15"/>
      <c r="P10" s="16"/>
      <c r="Q10" s="4"/>
      <c r="R10" s="4"/>
      <c r="S10" s="4"/>
      <c r="T10" s="4"/>
      <c r="U10" s="4"/>
      <c r="V10" s="4"/>
    </row>
    <row r="11" spans="1:22" ht="94.9" customHeight="1" x14ac:dyDescent="0.2">
      <c r="A11" s="8"/>
      <c r="B11" s="9"/>
      <c r="C11" s="70"/>
      <c r="D11" s="70"/>
      <c r="E11" s="70"/>
      <c r="F11" s="70"/>
      <c r="G11" s="70"/>
      <c r="H11" s="70" t="s">
        <v>27</v>
      </c>
      <c r="I11" s="61">
        <v>400000000</v>
      </c>
      <c r="J11" s="48">
        <v>1000</v>
      </c>
      <c r="K11" s="48">
        <v>132060.22</v>
      </c>
      <c r="L11" s="47">
        <v>132060.22</v>
      </c>
      <c r="M11" s="65" t="s">
        <v>66</v>
      </c>
      <c r="N11" s="65">
        <f>L11/K11*100</f>
        <v>100</v>
      </c>
      <c r="O11" s="49" t="s">
        <v>68</v>
      </c>
      <c r="P11" s="16"/>
      <c r="Q11" s="4"/>
      <c r="R11" s="4"/>
      <c r="S11" s="4"/>
      <c r="T11" s="4"/>
      <c r="U11" s="4"/>
      <c r="V11" s="4"/>
    </row>
    <row r="12" spans="1:22" ht="115.5" customHeight="1" x14ac:dyDescent="0.2">
      <c r="A12" s="8"/>
      <c r="B12" s="9"/>
      <c r="C12" s="70"/>
      <c r="D12" s="70"/>
      <c r="E12" s="70"/>
      <c r="F12" s="70"/>
      <c r="G12" s="70"/>
      <c r="H12" s="70" t="s">
        <v>28</v>
      </c>
      <c r="I12" s="61">
        <v>500000000</v>
      </c>
      <c r="J12" s="48">
        <v>215130200</v>
      </c>
      <c r="K12" s="48">
        <v>341343863.00999999</v>
      </c>
      <c r="L12" s="73">
        <v>340375722.38</v>
      </c>
      <c r="M12" s="65">
        <f t="shared" ref="M12:M14" si="2">L12/J12*100</f>
        <v>158.21847531401914</v>
      </c>
      <c r="N12" s="65">
        <f t="shared" ref="N12:N14" si="3">L12/K12*100</f>
        <v>99.716373799293521</v>
      </c>
      <c r="O12" s="49" t="s">
        <v>69</v>
      </c>
      <c r="P12" s="16"/>
      <c r="Q12" s="4"/>
      <c r="R12" s="4"/>
      <c r="S12" s="4"/>
      <c r="T12" s="4"/>
      <c r="U12" s="4"/>
      <c r="V12" s="4"/>
    </row>
    <row r="13" spans="1:22" ht="63.75" x14ac:dyDescent="0.2">
      <c r="A13" s="8"/>
      <c r="B13" s="9"/>
      <c r="C13" s="70"/>
      <c r="D13" s="70"/>
      <c r="E13" s="70"/>
      <c r="F13" s="70"/>
      <c r="G13" s="70"/>
      <c r="H13" s="70" t="s">
        <v>50</v>
      </c>
      <c r="I13" s="61">
        <v>600000000</v>
      </c>
      <c r="J13" s="48">
        <v>337644035</v>
      </c>
      <c r="K13" s="48">
        <v>341629072.88</v>
      </c>
      <c r="L13" s="50">
        <v>340789698.86000001</v>
      </c>
      <c r="M13" s="65">
        <f t="shared" si="2"/>
        <v>100.93165095009009</v>
      </c>
      <c r="N13" s="65">
        <f t="shared" si="3"/>
        <v>99.754302520882106</v>
      </c>
      <c r="O13" s="49"/>
      <c r="P13" s="16"/>
      <c r="Q13" s="4"/>
      <c r="R13" s="4"/>
      <c r="S13" s="4"/>
      <c r="T13" s="4"/>
      <c r="U13" s="4"/>
      <c r="V13" s="4"/>
    </row>
    <row r="14" spans="1:22" ht="38.25" x14ac:dyDescent="0.2">
      <c r="A14" s="8"/>
      <c r="B14" s="9"/>
      <c r="C14" s="70"/>
      <c r="D14" s="70"/>
      <c r="E14" s="70"/>
      <c r="F14" s="70"/>
      <c r="G14" s="70"/>
      <c r="H14" s="70" t="s">
        <v>29</v>
      </c>
      <c r="I14" s="61" t="s">
        <v>13</v>
      </c>
      <c r="J14" s="48">
        <v>27905200</v>
      </c>
      <c r="K14" s="48">
        <v>27585004.57</v>
      </c>
      <c r="L14" s="51">
        <v>27585004.57</v>
      </c>
      <c r="M14" s="65">
        <f t="shared" si="2"/>
        <v>98.852559988819294</v>
      </c>
      <c r="N14" s="65">
        <f t="shared" si="3"/>
        <v>100</v>
      </c>
      <c r="O14" s="36"/>
      <c r="P14" s="36"/>
      <c r="Q14" s="4"/>
      <c r="R14" s="4"/>
      <c r="S14" s="4"/>
      <c r="T14" s="4"/>
      <c r="U14" s="4"/>
      <c r="V14" s="4"/>
    </row>
    <row r="15" spans="1:22" x14ac:dyDescent="0.2">
      <c r="A15" s="8"/>
      <c r="B15" s="9"/>
      <c r="C15" s="70"/>
      <c r="D15" s="70"/>
      <c r="E15" s="70"/>
      <c r="F15" s="70"/>
      <c r="G15" s="70"/>
      <c r="H15" s="85" t="s">
        <v>54</v>
      </c>
      <c r="I15" s="85"/>
      <c r="J15" s="52">
        <f>J17+J18+J19+J20</f>
        <v>775197424</v>
      </c>
      <c r="K15" s="52">
        <f t="shared" ref="K15:L15" si="4">K17+K18+K19+K20</f>
        <v>1199502469.4300001</v>
      </c>
      <c r="L15" s="52">
        <f t="shared" si="4"/>
        <v>1183741648.4400001</v>
      </c>
      <c r="M15" s="1">
        <f>L15/J15*100</f>
        <v>152.70195846780834</v>
      </c>
      <c r="N15" s="1">
        <f>L15/K15*100</f>
        <v>98.686053477031237</v>
      </c>
      <c r="O15" s="36"/>
      <c r="P15" s="36"/>
      <c r="Q15" s="4"/>
      <c r="R15" s="4"/>
      <c r="S15" s="4"/>
      <c r="T15" s="4"/>
      <c r="U15" s="4"/>
      <c r="V15" s="4"/>
    </row>
    <row r="16" spans="1:22" s="22" customFormat="1" ht="26.45" customHeight="1" x14ac:dyDescent="0.25">
      <c r="A16" s="33"/>
      <c r="B16" s="11"/>
      <c r="C16" s="12"/>
      <c r="D16" s="12"/>
      <c r="E16" s="12"/>
      <c r="F16" s="12"/>
      <c r="G16" s="12"/>
      <c r="H16" s="87" t="s">
        <v>59</v>
      </c>
      <c r="I16" s="87"/>
      <c r="J16" s="87"/>
      <c r="K16" s="87"/>
      <c r="L16" s="87"/>
      <c r="M16" s="87"/>
      <c r="N16" s="87"/>
      <c r="O16" s="87"/>
      <c r="P16" s="87"/>
      <c r="Q16" s="35"/>
      <c r="R16" s="35"/>
      <c r="S16" s="35"/>
      <c r="T16" s="35"/>
      <c r="U16" s="35"/>
      <c r="V16" s="35"/>
    </row>
    <row r="17" spans="1:22" ht="153" customHeight="1" x14ac:dyDescent="0.2">
      <c r="A17" s="8"/>
      <c r="B17" s="9"/>
      <c r="C17" s="70"/>
      <c r="D17" s="70"/>
      <c r="E17" s="70"/>
      <c r="F17" s="70"/>
      <c r="G17" s="70"/>
      <c r="H17" s="70" t="s">
        <v>26</v>
      </c>
      <c r="I17" s="61">
        <v>300000000</v>
      </c>
      <c r="J17" s="48">
        <v>14237200</v>
      </c>
      <c r="K17" s="48">
        <v>18364622.690000001</v>
      </c>
      <c r="L17" s="74">
        <v>18363651.809999999</v>
      </c>
      <c r="M17" s="65">
        <f t="shared" ref="M17" si="5">L17/J17*100</f>
        <v>128.98359094484871</v>
      </c>
      <c r="N17" s="65">
        <f t="shared" ref="N17" si="6">L17/K17*100</f>
        <v>99.994713313655325</v>
      </c>
      <c r="O17" s="17" t="s">
        <v>70</v>
      </c>
      <c r="P17" s="18"/>
      <c r="Q17" s="4"/>
      <c r="R17" s="4"/>
      <c r="S17" s="4"/>
      <c r="T17" s="4"/>
      <c r="U17" s="4"/>
      <c r="V17" s="4"/>
    </row>
    <row r="18" spans="1:22" ht="143.25" customHeight="1" x14ac:dyDescent="0.2">
      <c r="A18" s="8"/>
      <c r="B18" s="9"/>
      <c r="C18" s="70"/>
      <c r="D18" s="70"/>
      <c r="E18" s="70"/>
      <c r="F18" s="70"/>
      <c r="G18" s="70"/>
      <c r="H18" s="70" t="s">
        <v>45</v>
      </c>
      <c r="I18" s="61">
        <v>1000000000</v>
      </c>
      <c r="J18" s="48">
        <v>434609378</v>
      </c>
      <c r="K18" s="48">
        <v>686470916.04999995</v>
      </c>
      <c r="L18" s="75">
        <v>686468221.65999997</v>
      </c>
      <c r="M18" s="65">
        <f t="shared" ref="M18" si="7">L18/J18*100</f>
        <v>157.95062334342907</v>
      </c>
      <c r="N18" s="65">
        <f t="shared" ref="N18" si="8">L18/K18*100</f>
        <v>99.999607501215721</v>
      </c>
      <c r="O18" s="45" t="s">
        <v>71</v>
      </c>
      <c r="P18" s="36"/>
      <c r="Q18" s="4"/>
      <c r="R18" s="4"/>
      <c r="S18" s="4"/>
      <c r="T18" s="4"/>
      <c r="U18" s="4"/>
      <c r="V18" s="4"/>
    </row>
    <row r="19" spans="1:22" ht="129.75" customHeight="1" x14ac:dyDescent="0.2">
      <c r="A19" s="8"/>
      <c r="B19" s="9"/>
      <c r="C19" s="70"/>
      <c r="D19" s="70"/>
      <c r="E19" s="70"/>
      <c r="F19" s="70"/>
      <c r="G19" s="70"/>
      <c r="H19" s="70" t="s">
        <v>33</v>
      </c>
      <c r="I19" s="61" t="s">
        <v>8</v>
      </c>
      <c r="J19" s="76">
        <v>30048790</v>
      </c>
      <c r="K19" s="76">
        <v>28254379.899999999</v>
      </c>
      <c r="L19" s="77">
        <v>24362845.449999999</v>
      </c>
      <c r="M19" s="65">
        <f t="shared" ref="M19" si="9">L19/J19*100</f>
        <v>81.077625588251635</v>
      </c>
      <c r="N19" s="65">
        <f t="shared" ref="N19" si="10">L19/K19*100</f>
        <v>86.226792222044139</v>
      </c>
      <c r="O19" s="36" t="s">
        <v>72</v>
      </c>
      <c r="P19" s="36" t="s">
        <v>73</v>
      </c>
      <c r="Q19" s="4"/>
      <c r="R19" s="4"/>
      <c r="S19" s="4"/>
      <c r="T19" s="4"/>
      <c r="U19" s="4"/>
      <c r="V19" s="4"/>
    </row>
    <row r="20" spans="1:22" ht="209.25" customHeight="1" x14ac:dyDescent="0.2">
      <c r="A20" s="8"/>
      <c r="B20" s="9"/>
      <c r="C20" s="69"/>
      <c r="D20" s="69"/>
      <c r="E20" s="69"/>
      <c r="F20" s="69"/>
      <c r="G20" s="69"/>
      <c r="H20" s="70" t="s">
        <v>40</v>
      </c>
      <c r="I20" s="61">
        <v>2000000000</v>
      </c>
      <c r="J20" s="48">
        <v>296302056</v>
      </c>
      <c r="K20" s="48">
        <v>466412550.79000002</v>
      </c>
      <c r="L20" s="54">
        <v>454546929.51999998</v>
      </c>
      <c r="M20" s="65">
        <f t="shared" ref="M20" si="11">L20/J20*100</f>
        <v>153.40660664197347</v>
      </c>
      <c r="N20" s="65">
        <f t="shared" ref="N20" si="12">L20/K20*100</f>
        <v>97.455981566125899</v>
      </c>
      <c r="O20" s="78" t="s">
        <v>74</v>
      </c>
      <c r="P20" s="36"/>
      <c r="Q20" s="4"/>
      <c r="R20" s="24"/>
      <c r="S20" s="4"/>
      <c r="T20" s="4"/>
      <c r="U20" s="4"/>
      <c r="V20" s="4"/>
    </row>
    <row r="21" spans="1:22" x14ac:dyDescent="0.2">
      <c r="A21" s="8"/>
      <c r="B21" s="9"/>
      <c r="C21" s="69"/>
      <c r="D21" s="69"/>
      <c r="E21" s="69"/>
      <c r="F21" s="69"/>
      <c r="G21" s="69"/>
      <c r="H21" s="85" t="s">
        <v>55</v>
      </c>
      <c r="I21" s="85"/>
      <c r="J21" s="53">
        <f>J23+J24+J25+J26+J27</f>
        <v>197225316</v>
      </c>
      <c r="K21" s="53">
        <f t="shared" ref="K21:L21" si="13">K23+K24+K25+K26+K27</f>
        <v>228120872.09999999</v>
      </c>
      <c r="L21" s="53">
        <f t="shared" si="13"/>
        <v>227841039.66999999</v>
      </c>
      <c r="M21" s="1">
        <f>L21/J21*100</f>
        <v>115.52322201374999</v>
      </c>
      <c r="N21" s="1">
        <f>L21/K21*100</f>
        <v>99.877331509640499</v>
      </c>
      <c r="O21" s="17"/>
      <c r="P21" s="18"/>
      <c r="Q21" s="4"/>
      <c r="R21" s="24"/>
      <c r="S21" s="4"/>
      <c r="T21" s="4"/>
      <c r="U21" s="4"/>
      <c r="V21" s="4"/>
    </row>
    <row r="22" spans="1:22" s="22" customFormat="1" ht="26.45" customHeight="1" x14ac:dyDescent="0.25">
      <c r="A22" s="33"/>
      <c r="B22" s="11"/>
      <c r="C22" s="12"/>
      <c r="D22" s="12"/>
      <c r="E22" s="12"/>
      <c r="F22" s="12"/>
      <c r="G22" s="12"/>
      <c r="H22" s="87" t="s">
        <v>60</v>
      </c>
      <c r="I22" s="87"/>
      <c r="J22" s="87"/>
      <c r="K22" s="87"/>
      <c r="L22" s="87"/>
      <c r="M22" s="87"/>
      <c r="N22" s="87"/>
      <c r="O22" s="87"/>
      <c r="P22" s="87"/>
      <c r="Q22" s="35"/>
      <c r="R22" s="35"/>
      <c r="S22" s="35"/>
      <c r="T22" s="35"/>
      <c r="U22" s="35"/>
      <c r="V22" s="35"/>
    </row>
    <row r="23" spans="1:22" ht="147" customHeight="1" x14ac:dyDescent="0.2">
      <c r="A23" s="8"/>
      <c r="B23" s="9"/>
      <c r="C23" s="69"/>
      <c r="D23" s="69"/>
      <c r="E23" s="69"/>
      <c r="F23" s="69"/>
      <c r="G23" s="69"/>
      <c r="H23" s="70" t="s">
        <v>32</v>
      </c>
      <c r="I23" s="61" t="s">
        <v>9</v>
      </c>
      <c r="J23" s="48">
        <v>4583000</v>
      </c>
      <c r="K23" s="48">
        <v>14345250.83</v>
      </c>
      <c r="L23" s="79">
        <v>14337304.949999999</v>
      </c>
      <c r="M23" s="65" t="s">
        <v>75</v>
      </c>
      <c r="N23" s="65">
        <f t="shared" ref="N23" si="14">L23/K23*100</f>
        <v>99.944609682366902</v>
      </c>
      <c r="O23" s="17" t="s">
        <v>76</v>
      </c>
      <c r="P23" s="18"/>
      <c r="Q23" s="4"/>
      <c r="R23" s="24"/>
      <c r="S23" s="4"/>
      <c r="T23" s="4"/>
      <c r="U23" s="4"/>
      <c r="V23" s="4"/>
    </row>
    <row r="24" spans="1:22" ht="70.5" customHeight="1" x14ac:dyDescent="0.2">
      <c r="A24" s="8"/>
      <c r="B24" s="9"/>
      <c r="C24" s="69"/>
      <c r="D24" s="69"/>
      <c r="E24" s="69"/>
      <c r="F24" s="69"/>
      <c r="G24" s="69"/>
      <c r="H24" s="70" t="s">
        <v>36</v>
      </c>
      <c r="I24" s="61" t="s">
        <v>6</v>
      </c>
      <c r="J24" s="48">
        <v>8363700</v>
      </c>
      <c r="K24" s="48">
        <v>7497931.5800000001</v>
      </c>
      <c r="L24" s="54">
        <v>7281298.71</v>
      </c>
      <c r="M24" s="65">
        <f t="shared" ref="M24" si="15">L24/J24*100</f>
        <v>87.058343914774554</v>
      </c>
      <c r="N24" s="65">
        <f t="shared" ref="N24:N27" si="16">L24/K24*100</f>
        <v>97.110764913114878</v>
      </c>
      <c r="O24" s="19" t="s">
        <v>77</v>
      </c>
      <c r="P24" s="19"/>
      <c r="Q24" s="4"/>
      <c r="R24" s="24"/>
      <c r="S24" s="4"/>
      <c r="T24" s="4"/>
      <c r="U24" s="4"/>
      <c r="V24" s="4"/>
    </row>
    <row r="25" spans="1:22" ht="205.5" customHeight="1" x14ac:dyDescent="0.2">
      <c r="A25" s="8"/>
      <c r="B25" s="9"/>
      <c r="C25" s="69"/>
      <c r="D25" s="69"/>
      <c r="E25" s="69"/>
      <c r="F25" s="69"/>
      <c r="G25" s="69"/>
      <c r="H25" s="70" t="s">
        <v>38</v>
      </c>
      <c r="I25" s="61" t="s">
        <v>5</v>
      </c>
      <c r="J25" s="48">
        <v>176991916</v>
      </c>
      <c r="K25" s="48">
        <v>203111315.65000001</v>
      </c>
      <c r="L25" s="54">
        <v>203056061.97</v>
      </c>
      <c r="M25" s="65">
        <f t="shared" ref="M25" si="17">L25/J25*100</f>
        <v>114.72617877643631</v>
      </c>
      <c r="N25" s="65">
        <f t="shared" ref="N25" si="18">L25/K25*100</f>
        <v>99.972796355622435</v>
      </c>
      <c r="O25" s="80" t="s">
        <v>78</v>
      </c>
      <c r="P25" s="18"/>
      <c r="Q25" s="4"/>
      <c r="R25" s="24"/>
      <c r="S25" s="4"/>
      <c r="T25" s="4"/>
      <c r="U25" s="4"/>
      <c r="V25" s="4"/>
    </row>
    <row r="26" spans="1:22" ht="129.75" customHeight="1" x14ac:dyDescent="0.2">
      <c r="A26" s="8"/>
      <c r="B26" s="9"/>
      <c r="C26" s="69"/>
      <c r="D26" s="69"/>
      <c r="E26" s="69"/>
      <c r="F26" s="69"/>
      <c r="G26" s="69"/>
      <c r="H26" s="70" t="s">
        <v>39</v>
      </c>
      <c r="I26" s="61" t="s">
        <v>4</v>
      </c>
      <c r="J26" s="48">
        <v>135400</v>
      </c>
      <c r="K26" s="48">
        <v>2000</v>
      </c>
      <c r="L26" s="54">
        <v>2000</v>
      </c>
      <c r="M26" s="65">
        <f>L26/J26*100</f>
        <v>1.4771048744460855</v>
      </c>
      <c r="N26" s="65">
        <f t="shared" si="16"/>
        <v>100</v>
      </c>
      <c r="O26" s="45" t="s">
        <v>79</v>
      </c>
      <c r="P26" s="19"/>
      <c r="Q26" s="4"/>
      <c r="R26" s="24"/>
      <c r="S26" s="4"/>
      <c r="T26" s="4"/>
      <c r="U26" s="4"/>
      <c r="V26" s="4"/>
    </row>
    <row r="27" spans="1:22" ht="86.45" customHeight="1" x14ac:dyDescent="0.2">
      <c r="A27" s="8"/>
      <c r="B27" s="9"/>
      <c r="C27" s="69"/>
      <c r="D27" s="69"/>
      <c r="E27" s="69"/>
      <c r="F27" s="69"/>
      <c r="G27" s="69"/>
      <c r="H27" s="70" t="s">
        <v>34</v>
      </c>
      <c r="I27" s="37" t="s">
        <v>24</v>
      </c>
      <c r="J27" s="48">
        <v>7151300</v>
      </c>
      <c r="K27" s="48">
        <v>3164374.04</v>
      </c>
      <c r="L27" s="55">
        <v>3164374.04</v>
      </c>
      <c r="M27" s="65">
        <f>L27/J27*100</f>
        <v>44.248934319634195</v>
      </c>
      <c r="N27" s="65">
        <f t="shared" si="16"/>
        <v>100</v>
      </c>
      <c r="O27" s="45" t="s">
        <v>80</v>
      </c>
      <c r="P27" s="17"/>
      <c r="Q27" s="4"/>
      <c r="R27" s="24"/>
      <c r="S27" s="4"/>
      <c r="T27" s="4"/>
      <c r="U27" s="4"/>
      <c r="V27" s="4"/>
    </row>
    <row r="28" spans="1:22" s="32" customFormat="1" x14ac:dyDescent="0.2">
      <c r="A28" s="29"/>
      <c r="B28" s="30"/>
      <c r="C28" s="69"/>
      <c r="D28" s="69"/>
      <c r="E28" s="69"/>
      <c r="F28" s="69"/>
      <c r="G28" s="69"/>
      <c r="H28" s="69" t="s">
        <v>56</v>
      </c>
      <c r="I28" s="38"/>
      <c r="J28" s="39">
        <f>J30</f>
        <v>445646211</v>
      </c>
      <c r="K28" s="39">
        <f t="shared" ref="K28:N28" si="19">K30</f>
        <v>455962350.83999997</v>
      </c>
      <c r="L28" s="39">
        <f t="shared" si="19"/>
        <v>453171600.85000002</v>
      </c>
      <c r="M28" s="39">
        <f t="shared" si="19"/>
        <v>101.68864665832422</v>
      </c>
      <c r="N28" s="39">
        <f t="shared" si="19"/>
        <v>99.387942889394552</v>
      </c>
      <c r="O28" s="40"/>
      <c r="P28" s="41"/>
      <c r="Q28" s="31"/>
      <c r="R28" s="42"/>
      <c r="S28" s="31"/>
      <c r="T28" s="31"/>
      <c r="U28" s="31"/>
      <c r="V28" s="31"/>
    </row>
    <row r="29" spans="1:22" s="32" customFormat="1" x14ac:dyDescent="0.2">
      <c r="A29" s="29"/>
      <c r="B29" s="30"/>
      <c r="C29" s="69"/>
      <c r="D29" s="69"/>
      <c r="E29" s="69"/>
      <c r="F29" s="69"/>
      <c r="G29" s="69"/>
      <c r="H29" s="86" t="s">
        <v>61</v>
      </c>
      <c r="I29" s="86"/>
      <c r="J29" s="86"/>
      <c r="K29" s="86"/>
      <c r="L29" s="86"/>
      <c r="M29" s="86"/>
      <c r="N29" s="86"/>
      <c r="O29" s="86"/>
      <c r="P29" s="86"/>
      <c r="Q29" s="31"/>
      <c r="R29" s="42"/>
      <c r="S29" s="31"/>
      <c r="T29" s="31"/>
      <c r="U29" s="31"/>
      <c r="V29" s="31"/>
    </row>
    <row r="30" spans="1:22" ht="38.25" x14ac:dyDescent="0.2">
      <c r="A30" s="8"/>
      <c r="B30" s="9"/>
      <c r="C30" s="69"/>
      <c r="D30" s="69"/>
      <c r="E30" s="69"/>
      <c r="F30" s="69"/>
      <c r="G30" s="69"/>
      <c r="H30" s="70" t="s">
        <v>37</v>
      </c>
      <c r="I30" s="37">
        <v>1700000000</v>
      </c>
      <c r="J30" s="48">
        <v>445646211</v>
      </c>
      <c r="K30" s="48">
        <v>455962350.83999997</v>
      </c>
      <c r="L30" s="55">
        <v>453171600.85000002</v>
      </c>
      <c r="M30" s="65">
        <f>L30/J30*100</f>
        <v>101.68864665832422</v>
      </c>
      <c r="N30" s="65">
        <f>L30/K30*100</f>
        <v>99.387942889394552</v>
      </c>
      <c r="O30" s="44"/>
      <c r="P30" s="17"/>
      <c r="Q30" s="4"/>
      <c r="R30" s="24"/>
      <c r="S30" s="4"/>
      <c r="T30" s="4"/>
      <c r="U30" s="4"/>
      <c r="V30" s="4"/>
    </row>
    <row r="31" spans="1:22" x14ac:dyDescent="0.2">
      <c r="A31" s="8"/>
      <c r="B31" s="9"/>
      <c r="C31" s="69"/>
      <c r="D31" s="69"/>
      <c r="E31" s="69"/>
      <c r="F31" s="69"/>
      <c r="G31" s="69"/>
      <c r="H31" s="85" t="s">
        <v>57</v>
      </c>
      <c r="I31" s="85"/>
      <c r="J31" s="39">
        <f>J33+J34+J35+J36+J37+J38+J39+J40</f>
        <v>717414922</v>
      </c>
      <c r="K31" s="39">
        <f>K33+K34+K35+K36+K37+K38+K39+K40</f>
        <v>714894690.73000002</v>
      </c>
      <c r="L31" s="39">
        <f>L33+L34+L35+L36+L37+L38+L39+L40</f>
        <v>683920006.61000001</v>
      </c>
      <c r="M31" s="1">
        <f>L31/J31*100</f>
        <v>95.331165499509922</v>
      </c>
      <c r="N31" s="1">
        <f>L31/K31*100</f>
        <v>95.667238193030798</v>
      </c>
      <c r="O31" s="19"/>
      <c r="P31" s="17"/>
      <c r="Q31" s="4"/>
      <c r="R31" s="24"/>
      <c r="S31" s="4"/>
      <c r="T31" s="4"/>
      <c r="U31" s="4"/>
      <c r="V31" s="4"/>
    </row>
    <row r="32" spans="1:22" x14ac:dyDescent="0.2">
      <c r="A32" s="8"/>
      <c r="B32" s="9"/>
      <c r="C32" s="69"/>
      <c r="D32" s="69"/>
      <c r="E32" s="69"/>
      <c r="F32" s="69"/>
      <c r="G32" s="69"/>
      <c r="H32" s="86" t="s">
        <v>62</v>
      </c>
      <c r="I32" s="86"/>
      <c r="J32" s="86"/>
      <c r="K32" s="86"/>
      <c r="L32" s="86"/>
      <c r="M32" s="86"/>
      <c r="N32" s="86"/>
      <c r="O32" s="86"/>
      <c r="P32" s="86"/>
      <c r="Q32" s="4"/>
      <c r="R32" s="24"/>
      <c r="S32" s="4"/>
      <c r="T32" s="4"/>
      <c r="U32" s="4"/>
      <c r="V32" s="4"/>
    </row>
    <row r="33" spans="1:22" ht="97.15" customHeight="1" x14ac:dyDescent="0.2">
      <c r="A33" s="8"/>
      <c r="B33" s="9"/>
      <c r="C33" s="70"/>
      <c r="D33" s="70"/>
      <c r="E33" s="70"/>
      <c r="F33" s="70"/>
      <c r="G33" s="70"/>
      <c r="H33" s="70" t="s">
        <v>44</v>
      </c>
      <c r="I33" s="61">
        <v>200000000</v>
      </c>
      <c r="J33" s="48">
        <v>9410000</v>
      </c>
      <c r="K33" s="48">
        <v>28337279.52</v>
      </c>
      <c r="L33" s="47">
        <v>28337279.52</v>
      </c>
      <c r="M33" s="65" t="s">
        <v>67</v>
      </c>
      <c r="N33" s="65">
        <f t="shared" ref="N33" si="20">L33/K33*100</f>
        <v>100</v>
      </c>
      <c r="O33" s="49" t="s">
        <v>81</v>
      </c>
      <c r="P33" s="18"/>
      <c r="Q33" s="4"/>
      <c r="R33" s="24"/>
      <c r="S33" s="4"/>
      <c r="T33" s="4"/>
      <c r="U33" s="4"/>
      <c r="V33" s="4"/>
    </row>
    <row r="34" spans="1:22" ht="54" customHeight="1" x14ac:dyDescent="0.2">
      <c r="A34" s="8"/>
      <c r="B34" s="9"/>
      <c r="C34" s="86" t="s">
        <v>49</v>
      </c>
      <c r="D34" s="86"/>
      <c r="E34" s="86"/>
      <c r="F34" s="86"/>
      <c r="G34" s="86"/>
      <c r="H34" s="86"/>
      <c r="I34" s="61" t="s">
        <v>12</v>
      </c>
      <c r="J34" s="48">
        <v>18773700</v>
      </c>
      <c r="K34" s="48">
        <v>19958892.02</v>
      </c>
      <c r="L34" s="81">
        <v>19758885.190000001</v>
      </c>
      <c r="M34" s="65">
        <f t="shared" ref="M34" si="21">L34/J34*100</f>
        <v>105.24768793578252</v>
      </c>
      <c r="N34" s="65">
        <f t="shared" ref="N34:N42" si="22">L34/K34*100</f>
        <v>98.997906147297257</v>
      </c>
      <c r="O34" s="82" t="s">
        <v>82</v>
      </c>
      <c r="P34" s="82"/>
      <c r="Q34" s="4"/>
      <c r="R34" s="24"/>
      <c r="S34" s="4"/>
      <c r="T34" s="4"/>
      <c r="U34" s="4"/>
      <c r="V34" s="4"/>
    </row>
    <row r="35" spans="1:22" ht="100.15" customHeight="1" x14ac:dyDescent="0.2">
      <c r="A35" s="8"/>
      <c r="B35" s="9"/>
      <c r="C35" s="86" t="s">
        <v>30</v>
      </c>
      <c r="D35" s="86"/>
      <c r="E35" s="86"/>
      <c r="F35" s="86"/>
      <c r="G35" s="86"/>
      <c r="H35" s="86"/>
      <c r="I35" s="61" t="s">
        <v>11</v>
      </c>
      <c r="J35" s="48">
        <v>35136373</v>
      </c>
      <c r="K35" s="48">
        <v>59064251.259999998</v>
      </c>
      <c r="L35" s="75">
        <v>58772529.579999998</v>
      </c>
      <c r="M35" s="65">
        <f t="shared" ref="M35" si="23">L35/J35*100</f>
        <v>167.26976794104502</v>
      </c>
      <c r="N35" s="65">
        <f t="shared" ref="N35" si="24">L35/K35*100</f>
        <v>99.506094340016531</v>
      </c>
      <c r="O35" s="19" t="s">
        <v>83</v>
      </c>
      <c r="P35" s="19"/>
      <c r="Q35" s="4"/>
      <c r="R35" s="24"/>
      <c r="S35" s="4"/>
      <c r="T35" s="4"/>
      <c r="U35" s="4"/>
      <c r="V35" s="4"/>
    </row>
    <row r="36" spans="1:22" ht="102" x14ac:dyDescent="0.2">
      <c r="A36" s="8"/>
      <c r="B36" s="9"/>
      <c r="C36" s="86" t="s">
        <v>31</v>
      </c>
      <c r="D36" s="86"/>
      <c r="E36" s="86"/>
      <c r="F36" s="86"/>
      <c r="G36" s="86"/>
      <c r="H36" s="86"/>
      <c r="I36" s="61" t="s">
        <v>10</v>
      </c>
      <c r="J36" s="48">
        <v>159834900</v>
      </c>
      <c r="K36" s="48">
        <v>113533410.65000001</v>
      </c>
      <c r="L36" s="83">
        <v>88494095.549999997</v>
      </c>
      <c r="M36" s="65">
        <f t="shared" ref="M36" si="25">L36/J36*100</f>
        <v>55.365940448550347</v>
      </c>
      <c r="N36" s="65">
        <f t="shared" ref="N36" si="26">L36/K36*100</f>
        <v>77.945421566528083</v>
      </c>
      <c r="O36" s="66" t="s">
        <v>84</v>
      </c>
      <c r="P36" s="17" t="s">
        <v>85</v>
      </c>
      <c r="Q36" s="4"/>
      <c r="R36" s="24"/>
      <c r="S36" s="4"/>
      <c r="T36" s="4"/>
      <c r="U36" s="4"/>
      <c r="V36" s="4"/>
    </row>
    <row r="37" spans="1:22" ht="42" customHeight="1" x14ac:dyDescent="0.25">
      <c r="A37" s="8"/>
      <c r="B37" s="9"/>
      <c r="C37" s="86" t="s">
        <v>35</v>
      </c>
      <c r="D37" s="95"/>
      <c r="E37" s="95"/>
      <c r="F37" s="95"/>
      <c r="G37" s="95"/>
      <c r="H37" s="95"/>
      <c r="I37" s="61" t="s">
        <v>7</v>
      </c>
      <c r="J37" s="62">
        <v>17261200</v>
      </c>
      <c r="K37" s="62">
        <v>18666760.23</v>
      </c>
      <c r="L37" s="64">
        <v>18473206.210000001</v>
      </c>
      <c r="M37" s="65">
        <f t="shared" ref="M37" si="27">L37/J37*100</f>
        <v>107.02156402799343</v>
      </c>
      <c r="N37" s="65">
        <f t="shared" ref="N37" si="28">L37/K37*100</f>
        <v>98.96310866151839</v>
      </c>
      <c r="O37" s="66"/>
      <c r="P37" s="63"/>
      <c r="Q37" s="4"/>
      <c r="R37" s="24"/>
      <c r="S37" s="4"/>
      <c r="T37" s="4"/>
      <c r="U37" s="4"/>
      <c r="V37" s="4"/>
    </row>
    <row r="38" spans="1:22" ht="28.9" customHeight="1" x14ac:dyDescent="0.2">
      <c r="A38" s="8"/>
      <c r="B38" s="9"/>
      <c r="C38" s="86" t="s">
        <v>41</v>
      </c>
      <c r="D38" s="86"/>
      <c r="E38" s="86"/>
      <c r="F38" s="86"/>
      <c r="G38" s="86"/>
      <c r="H38" s="86"/>
      <c r="I38" s="61" t="s">
        <v>3</v>
      </c>
      <c r="J38" s="76">
        <v>6974100</v>
      </c>
      <c r="K38" s="76">
        <v>7297750.3600000003</v>
      </c>
      <c r="L38" s="54">
        <v>7297743.4900000002</v>
      </c>
      <c r="M38" s="65">
        <f>L38/J38*100</f>
        <v>104.64064882923962</v>
      </c>
      <c r="N38" s="65">
        <f t="shared" si="22"/>
        <v>99.999905861400279</v>
      </c>
      <c r="O38" s="19"/>
      <c r="P38" s="18"/>
      <c r="Q38" s="4"/>
      <c r="R38" s="24"/>
      <c r="S38" s="4"/>
      <c r="T38" s="4"/>
      <c r="U38" s="4"/>
      <c r="V38" s="4"/>
    </row>
    <row r="39" spans="1:22" ht="60" customHeight="1" x14ac:dyDescent="0.2">
      <c r="A39" s="8"/>
      <c r="B39" s="9"/>
      <c r="C39" s="86" t="s">
        <v>42</v>
      </c>
      <c r="D39" s="86"/>
      <c r="E39" s="86"/>
      <c r="F39" s="86"/>
      <c r="G39" s="86"/>
      <c r="H39" s="86"/>
      <c r="I39" s="61" t="s">
        <v>2</v>
      </c>
      <c r="J39" s="48">
        <v>467570949</v>
      </c>
      <c r="K39" s="48">
        <v>465264858.67000002</v>
      </c>
      <c r="L39" s="54">
        <v>460014779.05000001</v>
      </c>
      <c r="M39" s="65">
        <f>L39/J39*100</f>
        <v>98.383952218126367</v>
      </c>
      <c r="N39" s="65">
        <f t="shared" si="22"/>
        <v>98.871593346850261</v>
      </c>
      <c r="O39" s="45"/>
      <c r="P39" s="84"/>
      <c r="Q39" s="4"/>
      <c r="R39" s="24"/>
      <c r="S39" s="4"/>
      <c r="T39" s="4"/>
      <c r="U39" s="4"/>
      <c r="V39" s="4"/>
    </row>
    <row r="40" spans="1:22" ht="194.25" customHeight="1" x14ac:dyDescent="0.2">
      <c r="A40" s="8"/>
      <c r="B40" s="9"/>
      <c r="C40" s="86" t="s">
        <v>43</v>
      </c>
      <c r="D40" s="86"/>
      <c r="E40" s="86"/>
      <c r="F40" s="86"/>
      <c r="G40" s="86"/>
      <c r="H40" s="86"/>
      <c r="I40" s="61" t="s">
        <v>1</v>
      </c>
      <c r="J40" s="48">
        <v>2453700</v>
      </c>
      <c r="K40" s="48">
        <v>2771488.02</v>
      </c>
      <c r="L40" s="54">
        <v>2771488.02</v>
      </c>
      <c r="M40" s="65">
        <f>L40/J40*100</f>
        <v>112.95138036434773</v>
      </c>
      <c r="N40" s="65">
        <f t="shared" si="22"/>
        <v>100</v>
      </c>
      <c r="O40" s="45" t="s">
        <v>86</v>
      </c>
      <c r="P40" s="18"/>
      <c r="Q40" s="4"/>
      <c r="R40" s="24"/>
      <c r="S40" s="4"/>
      <c r="T40" s="4"/>
      <c r="U40" s="4"/>
      <c r="V40" s="4"/>
    </row>
    <row r="41" spans="1:22" ht="282" customHeight="1" x14ac:dyDescent="0.2">
      <c r="A41" s="8"/>
      <c r="B41" s="9"/>
      <c r="C41" s="85" t="s">
        <v>51</v>
      </c>
      <c r="D41" s="85"/>
      <c r="E41" s="85"/>
      <c r="F41" s="85"/>
      <c r="G41" s="85"/>
      <c r="H41" s="85"/>
      <c r="I41" s="14">
        <v>4000000000</v>
      </c>
      <c r="J41" s="56">
        <v>34184044</v>
      </c>
      <c r="K41" s="56">
        <v>38829569.049999997</v>
      </c>
      <c r="L41" s="57">
        <v>38829569.049999997</v>
      </c>
      <c r="M41" s="1">
        <f>L41/J41*100</f>
        <v>113.58974687137659</v>
      </c>
      <c r="N41" s="1">
        <f t="shared" si="22"/>
        <v>100</v>
      </c>
      <c r="O41" s="66" t="s">
        <v>87</v>
      </c>
      <c r="P41" s="18"/>
      <c r="Q41" s="4"/>
      <c r="R41" s="24"/>
      <c r="S41" s="4"/>
      <c r="T41" s="4"/>
      <c r="U41" s="4"/>
      <c r="V41" s="4"/>
    </row>
    <row r="42" spans="1:22" ht="22.9" customHeight="1" x14ac:dyDescent="0.2">
      <c r="A42" s="8"/>
      <c r="B42" s="9"/>
      <c r="C42" s="20"/>
      <c r="D42" s="20"/>
      <c r="E42" s="20"/>
      <c r="F42" s="20"/>
      <c r="G42" s="20"/>
      <c r="H42" s="25" t="s">
        <v>21</v>
      </c>
      <c r="I42" s="21" t="s">
        <v>0</v>
      </c>
      <c r="J42" s="1">
        <f>J6+J41</f>
        <v>5777852570</v>
      </c>
      <c r="K42" s="1">
        <f>K6+K41</f>
        <v>6392728150.1800013</v>
      </c>
      <c r="L42" s="1">
        <f>L6+L41</f>
        <v>6323683488.3200006</v>
      </c>
      <c r="M42" s="1">
        <f>L42/J42*100</f>
        <v>109.44695129733988</v>
      </c>
      <c r="N42" s="1">
        <f t="shared" si="22"/>
        <v>98.919949976942846</v>
      </c>
      <c r="O42" s="45"/>
      <c r="P42" s="45"/>
      <c r="Q42" s="4"/>
      <c r="R42" s="4"/>
      <c r="S42" s="4"/>
      <c r="T42" s="4"/>
      <c r="U42" s="4"/>
      <c r="V42" s="4"/>
    </row>
    <row r="43" spans="1:22" x14ac:dyDescent="0.2">
      <c r="J43" s="58"/>
      <c r="K43" s="58"/>
      <c r="L43" s="58"/>
    </row>
    <row r="44" spans="1:22" x14ac:dyDescent="0.2">
      <c r="J44" s="59"/>
    </row>
    <row r="45" spans="1:22" ht="15.75" x14ac:dyDescent="0.2">
      <c r="L45" s="67"/>
    </row>
    <row r="46" spans="1:22" x14ac:dyDescent="0.2">
      <c r="J46" s="60"/>
      <c r="K46" s="60"/>
      <c r="L46" s="60"/>
    </row>
  </sheetData>
  <mergeCells count="28">
    <mergeCell ref="C35:H35"/>
    <mergeCell ref="C34:H34"/>
    <mergeCell ref="C41:H41"/>
    <mergeCell ref="C38:H38"/>
    <mergeCell ref="C40:H40"/>
    <mergeCell ref="C39:H39"/>
    <mergeCell ref="C36:H36"/>
    <mergeCell ref="C37:H37"/>
    <mergeCell ref="H1:P1"/>
    <mergeCell ref="I2:L2"/>
    <mergeCell ref="C10:H10"/>
    <mergeCell ref="J3:K3"/>
    <mergeCell ref="H3:H4"/>
    <mergeCell ref="I3:I4"/>
    <mergeCell ref="L3:L4"/>
    <mergeCell ref="M3:N3"/>
    <mergeCell ref="O3:P3"/>
    <mergeCell ref="H6:I6"/>
    <mergeCell ref="H7:P7"/>
    <mergeCell ref="H8:I8"/>
    <mergeCell ref="H15:I15"/>
    <mergeCell ref="H29:P29"/>
    <mergeCell ref="H32:P32"/>
    <mergeCell ref="H31:I31"/>
    <mergeCell ref="H9:P9"/>
    <mergeCell ref="H16:P16"/>
    <mergeCell ref="H22:P22"/>
    <mergeCell ref="H21:I21"/>
  </mergeCells>
  <printOptions horizontalCentered="1"/>
  <pageMargins left="0" right="0.19685039370078741" top="0.39370078740157483" bottom="0.39370078740157483" header="0.19685039370078741" footer="0.19685039370078741"/>
  <pageSetup paperSize="9" scale="73" fitToHeight="10" orientation="landscape" r:id="rId1"/>
  <headerFooter alignWithMargins="0"/>
  <rowBreaks count="2" manualBreakCount="2">
    <brk id="14" max="16383" man="1"/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 год</vt:lpstr>
      <vt:lpstr>'2023 год'!Заголовки_для_печати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LarinaLO</dc:creator>
  <cp:lastModifiedBy>Елена Михайловна Маценко</cp:lastModifiedBy>
  <cp:lastPrinted>2025-02-17T06:19:46Z</cp:lastPrinted>
  <dcterms:created xsi:type="dcterms:W3CDTF">2017-03-02T05:23:39Z</dcterms:created>
  <dcterms:modified xsi:type="dcterms:W3CDTF">2025-04-07T13:25:45Z</dcterms:modified>
</cp:coreProperties>
</file>