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bud\ПРИКАЗЫ И ПИСЬМА\НА САЙТ!\2025\2 Раздел 2 Годовой отчет\2.2.-2.10\"/>
    </mc:Choice>
  </mc:AlternateContent>
  <bookViews>
    <workbookView xWindow="360" yWindow="228" windowWidth="15480" windowHeight="9036"/>
  </bookViews>
  <sheets>
    <sheet name="Доходы" sheetId="1" r:id="rId1"/>
    <sheet name="Расходы" sheetId="2" r:id="rId2"/>
    <sheet name="Источ.дефицита" sheetId="3" r:id="rId3"/>
  </sheets>
  <definedNames>
    <definedName name="Z_7E57BABF_6F8C_4E26_A3F1_A6DB608DBA99_.wvu.PrintArea" localSheetId="0" hidden="1">Доходы!$A$1:$J$32</definedName>
    <definedName name="_xlnm.Print_Area" localSheetId="0">Доходы!$A$1:$P$36</definedName>
  </definedNames>
  <calcPr calcId="162913"/>
  <customWorkbookViews>
    <customWorkbookView name="KushnerikEG - Личное представление" guid="{7E57BABF-6F8C-4E26-A3F1-A6DB608DBA99}" autoUpdate="1" mergeInterval="5" personalView="1" maximized="1" xWindow="1" yWindow="1" windowWidth="1440" windowHeight="624" activeSheetId="3"/>
  </customWorkbookViews>
</workbook>
</file>

<file path=xl/calcChain.xml><?xml version="1.0" encoding="utf-8"?>
<calcChain xmlns="http://schemas.openxmlformats.org/spreadsheetml/2006/main">
  <c r="S67" i="2" l="1"/>
  <c r="S66" i="2"/>
  <c r="S64" i="2"/>
  <c r="S62" i="2"/>
  <c r="S61" i="2"/>
  <c r="S59" i="2"/>
  <c r="S58" i="2"/>
  <c r="S57" i="2"/>
  <c r="S55" i="2"/>
  <c r="S54" i="2"/>
  <c r="S53" i="2"/>
  <c r="S51" i="2"/>
  <c r="S49" i="2"/>
  <c r="S48" i="2"/>
  <c r="S46" i="2"/>
  <c r="S45" i="2"/>
  <c r="S44" i="2"/>
  <c r="S43" i="2"/>
  <c r="S42" i="2"/>
  <c r="S40" i="2"/>
  <c r="S38" i="2"/>
  <c r="S37" i="2"/>
  <c r="S36" i="2"/>
  <c r="S35" i="2"/>
  <c r="S33" i="2"/>
  <c r="S32" i="2"/>
  <c r="S31" i="2"/>
  <c r="S30" i="2"/>
  <c r="S29" i="2"/>
  <c r="S28" i="2"/>
  <c r="S26" i="2"/>
  <c r="S25" i="2"/>
  <c r="S24" i="2"/>
  <c r="S23" i="2"/>
  <c r="S21" i="2"/>
  <c r="S13" i="2"/>
  <c r="S14" i="2"/>
  <c r="S15" i="2"/>
  <c r="S16" i="2"/>
  <c r="S17" i="2"/>
  <c r="S18" i="2"/>
  <c r="S19" i="2"/>
  <c r="S12" i="2"/>
  <c r="R63" i="2" l="1"/>
  <c r="Q64" i="2"/>
  <c r="Q63" i="2" s="1"/>
  <c r="Q62" i="2"/>
  <c r="Q61" i="2"/>
  <c r="Q60" i="2" s="1"/>
  <c r="Q59" i="2"/>
  <c r="Q58" i="2"/>
  <c r="Q57" i="2"/>
  <c r="Q55" i="2"/>
  <c r="Q54" i="2"/>
  <c r="Q53" i="2"/>
  <c r="Q51" i="2"/>
  <c r="Q49" i="2"/>
  <c r="Q48" i="2"/>
  <c r="Q46" i="2"/>
  <c r="Q45" i="2"/>
  <c r="Q44" i="2"/>
  <c r="Q43" i="2"/>
  <c r="Q42" i="2"/>
  <c r="Q40" i="2"/>
  <c r="Q38" i="2"/>
  <c r="Q37" i="2"/>
  <c r="Q36" i="2"/>
  <c r="Q35" i="2"/>
  <c r="Q33" i="2"/>
  <c r="Q32" i="2"/>
  <c r="Q31" i="2"/>
  <c r="Q30" i="2"/>
  <c r="Q29" i="2"/>
  <c r="Q28" i="2"/>
  <c r="Q26" i="2"/>
  <c r="Q25" i="2"/>
  <c r="Q24" i="2"/>
  <c r="Q23" i="2"/>
  <c r="Q21" i="2"/>
  <c r="Q13" i="2"/>
  <c r="Q14" i="2"/>
  <c r="Q15" i="2"/>
  <c r="Q16" i="2"/>
  <c r="Q17" i="2"/>
  <c r="Q18" i="2"/>
  <c r="Q19" i="2"/>
  <c r="Q66" i="2"/>
  <c r="O28" i="2"/>
  <c r="O67" i="2"/>
  <c r="O66" i="2"/>
  <c r="O64" i="2"/>
  <c r="O62" i="2"/>
  <c r="O61" i="2"/>
  <c r="O59" i="2"/>
  <c r="O58" i="2"/>
  <c r="O57" i="2"/>
  <c r="O55" i="2"/>
  <c r="O54" i="2"/>
  <c r="O53" i="2"/>
  <c r="O51" i="2"/>
  <c r="O49" i="2"/>
  <c r="O48" i="2"/>
  <c r="O46" i="2"/>
  <c r="O45" i="2"/>
  <c r="O44" i="2"/>
  <c r="O43" i="2"/>
  <c r="O42" i="2"/>
  <c r="O40" i="2"/>
  <c r="O38" i="2"/>
  <c r="O37" i="2"/>
  <c r="O36" i="2"/>
  <c r="O35" i="2"/>
  <c r="O33" i="2"/>
  <c r="O32" i="2"/>
  <c r="O31" i="2"/>
  <c r="O30" i="2"/>
  <c r="O29" i="2"/>
  <c r="O26" i="2"/>
  <c r="O25" i="2"/>
  <c r="O24" i="2"/>
  <c r="O23" i="2"/>
  <c r="O21" i="2"/>
  <c r="O13" i="2"/>
  <c r="O14" i="2"/>
  <c r="O15" i="2"/>
  <c r="O16" i="2"/>
  <c r="O17" i="2"/>
  <c r="O18" i="2"/>
  <c r="O19" i="2"/>
  <c r="O12" i="2"/>
  <c r="M67" i="2"/>
  <c r="M66" i="2"/>
  <c r="M64" i="2"/>
  <c r="M62" i="2"/>
  <c r="M61" i="2"/>
  <c r="M59" i="2"/>
  <c r="M58" i="2"/>
  <c r="M57" i="2"/>
  <c r="M55" i="2"/>
  <c r="M54" i="2"/>
  <c r="M53" i="2"/>
  <c r="M51" i="2"/>
  <c r="M49" i="2"/>
  <c r="M48" i="2"/>
  <c r="M46" i="2"/>
  <c r="M45" i="2"/>
  <c r="M44" i="2"/>
  <c r="M43" i="2"/>
  <c r="M42" i="2"/>
  <c r="M40" i="2"/>
  <c r="M38" i="2"/>
  <c r="M37" i="2"/>
  <c r="M36" i="2"/>
  <c r="M35" i="2"/>
  <c r="M33" i="2"/>
  <c r="M32" i="2"/>
  <c r="M31" i="2"/>
  <c r="M30" i="2"/>
  <c r="M29" i="2"/>
  <c r="M28" i="2"/>
  <c r="M26" i="2"/>
  <c r="M25" i="2"/>
  <c r="M24" i="2"/>
  <c r="M23" i="2"/>
  <c r="M21" i="2"/>
  <c r="M19" i="2"/>
  <c r="M18" i="2"/>
  <c r="M17" i="2"/>
  <c r="M16" i="2"/>
  <c r="M15" i="2"/>
  <c r="M14" i="2"/>
  <c r="M13" i="2"/>
  <c r="K67" i="2"/>
  <c r="K66" i="2"/>
  <c r="K64" i="2"/>
  <c r="K62" i="2"/>
  <c r="K60" i="2" s="1"/>
  <c r="K61" i="2"/>
  <c r="K59" i="2"/>
  <c r="K58" i="2"/>
  <c r="K57" i="2"/>
  <c r="K55" i="2"/>
  <c r="K54" i="2"/>
  <c r="K53" i="2"/>
  <c r="K51" i="2"/>
  <c r="K49" i="2"/>
  <c r="K48" i="2"/>
  <c r="K46" i="2"/>
  <c r="K45" i="2"/>
  <c r="K44" i="2"/>
  <c r="K43" i="2"/>
  <c r="K42" i="2"/>
  <c r="K40" i="2"/>
  <c r="K38" i="2"/>
  <c r="K37" i="2"/>
  <c r="K36" i="2"/>
  <c r="K35" i="2"/>
  <c r="K33" i="2"/>
  <c r="K32" i="2"/>
  <c r="K31" i="2"/>
  <c r="K30" i="2"/>
  <c r="K29" i="2"/>
  <c r="K28" i="2"/>
  <c r="K26" i="2"/>
  <c r="K25" i="2"/>
  <c r="K24" i="2"/>
  <c r="K23" i="2"/>
  <c r="K21" i="2"/>
  <c r="K13" i="2"/>
  <c r="K14" i="2"/>
  <c r="K15" i="2"/>
  <c r="K16" i="2"/>
  <c r="K17" i="2"/>
  <c r="K18" i="2"/>
  <c r="K19" i="2"/>
  <c r="K12" i="2"/>
  <c r="I17" i="2"/>
  <c r="I15" i="2"/>
  <c r="I61" i="2"/>
  <c r="I59" i="2"/>
  <c r="I64" i="2"/>
  <c r="I53" i="2"/>
  <c r="I51" i="2"/>
  <c r="I49" i="2"/>
  <c r="I23" i="2"/>
  <c r="I21" i="2"/>
  <c r="I12" i="2"/>
  <c r="I44" i="2"/>
  <c r="I38" i="2"/>
  <c r="I32" i="2"/>
  <c r="G67" i="2"/>
  <c r="G66" i="2"/>
  <c r="G64" i="2"/>
  <c r="G62" i="2"/>
  <c r="G61" i="2"/>
  <c r="G59" i="2"/>
  <c r="G58" i="2"/>
  <c r="G57" i="2"/>
  <c r="H52" i="2"/>
  <c r="F52" i="2"/>
  <c r="J52" i="2"/>
  <c r="L52" i="2"/>
  <c r="N52" i="2"/>
  <c r="P52" i="2"/>
  <c r="R52" i="2"/>
  <c r="T52" i="2"/>
  <c r="D52" i="2"/>
  <c r="G55" i="2"/>
  <c r="G54" i="2"/>
  <c r="G53" i="2"/>
  <c r="G51" i="2"/>
  <c r="G49" i="2"/>
  <c r="G48" i="2"/>
  <c r="G46" i="2"/>
  <c r="G45" i="2"/>
  <c r="G44" i="2"/>
  <c r="G43" i="2"/>
  <c r="G42" i="2"/>
  <c r="G40" i="2"/>
  <c r="G38" i="2"/>
  <c r="G37" i="2"/>
  <c r="G36" i="2"/>
  <c r="G35" i="2"/>
  <c r="G33" i="2"/>
  <c r="G32" i="2"/>
  <c r="G31" i="2"/>
  <c r="G30" i="2"/>
  <c r="G29" i="2"/>
  <c r="G28" i="2"/>
  <c r="G26" i="2"/>
  <c r="G25" i="2"/>
  <c r="G24" i="2"/>
  <c r="G23" i="2"/>
  <c r="G21" i="2"/>
  <c r="G13" i="2"/>
  <c r="G14" i="2"/>
  <c r="G15" i="2"/>
  <c r="G16" i="2"/>
  <c r="G17" i="2"/>
  <c r="G18" i="2"/>
  <c r="G19" i="2"/>
  <c r="G12" i="2"/>
  <c r="F41" i="2"/>
  <c r="H41" i="2"/>
  <c r="J41" i="2"/>
  <c r="L41" i="2"/>
  <c r="N41" i="2"/>
  <c r="P41" i="2"/>
  <c r="R41" i="2"/>
  <c r="T41" i="2"/>
  <c r="E12" i="2"/>
  <c r="E13" i="2"/>
  <c r="E15" i="2"/>
  <c r="E17" i="2"/>
  <c r="E67" i="2"/>
  <c r="E66" i="2"/>
  <c r="E64" i="2"/>
  <c r="E62" i="2"/>
  <c r="E61" i="2"/>
  <c r="E59" i="2"/>
  <c r="E58" i="2"/>
  <c r="E57" i="2"/>
  <c r="E55" i="2"/>
  <c r="E54" i="2"/>
  <c r="E52" i="2" s="1"/>
  <c r="E53" i="2"/>
  <c r="E51" i="2"/>
  <c r="E49" i="2"/>
  <c r="E48" i="2"/>
  <c r="E46" i="2"/>
  <c r="E45" i="2"/>
  <c r="E44" i="2"/>
  <c r="E43" i="2"/>
  <c r="E42" i="2"/>
  <c r="E40" i="2"/>
  <c r="E38" i="2"/>
  <c r="E37" i="2"/>
  <c r="E36" i="2"/>
  <c r="E35" i="2"/>
  <c r="E33" i="2"/>
  <c r="E32" i="2"/>
  <c r="E31" i="2"/>
  <c r="E30" i="2"/>
  <c r="E29" i="2"/>
  <c r="E28" i="2"/>
  <c r="E26" i="2"/>
  <c r="E25" i="2"/>
  <c r="E24" i="2"/>
  <c r="E23" i="2"/>
  <c r="E14" i="2"/>
  <c r="E16" i="2"/>
  <c r="E18" i="2"/>
  <c r="E19" i="2"/>
  <c r="F56" i="2"/>
  <c r="H56" i="2"/>
  <c r="J56" i="2"/>
  <c r="L56" i="2"/>
  <c r="N56" i="2"/>
  <c r="P56" i="2"/>
  <c r="R56" i="2"/>
  <c r="T56" i="2"/>
  <c r="F60" i="2"/>
  <c r="H60" i="2"/>
  <c r="J60" i="2"/>
  <c r="L60" i="2"/>
  <c r="N60" i="2"/>
  <c r="P60" i="2"/>
  <c r="R60" i="2"/>
  <c r="T60" i="2"/>
  <c r="D60" i="2"/>
  <c r="D56" i="2"/>
  <c r="D41" i="2"/>
  <c r="E41" i="2" l="1"/>
  <c r="G52" i="2"/>
  <c r="K52" i="2"/>
  <c r="K56" i="2"/>
  <c r="K41" i="2"/>
  <c r="G60" i="2"/>
  <c r="G56" i="2"/>
  <c r="E56" i="2"/>
  <c r="G41" i="2"/>
  <c r="E60" i="2"/>
  <c r="S60" i="2"/>
  <c r="S50" i="2"/>
  <c r="S39" i="2"/>
  <c r="S20" i="2"/>
  <c r="Q12" i="2"/>
  <c r="S63" i="2"/>
  <c r="T65" i="2"/>
  <c r="T63" i="2"/>
  <c r="T50" i="2"/>
  <c r="T47" i="2"/>
  <c r="R39" i="2"/>
  <c r="T39" i="2"/>
  <c r="R34" i="2"/>
  <c r="T34" i="2"/>
  <c r="T27" i="2"/>
  <c r="T22" i="2"/>
  <c r="T20" i="2"/>
  <c r="R11" i="2"/>
  <c r="T11" i="2"/>
  <c r="O9" i="1"/>
  <c r="P13" i="1"/>
  <c r="J17" i="3"/>
  <c r="L35" i="1"/>
  <c r="I9" i="1"/>
  <c r="J16" i="1"/>
  <c r="L16" i="1" s="1"/>
  <c r="N16" i="1" s="1"/>
  <c r="P16" i="1" s="1"/>
  <c r="F16" i="3"/>
  <c r="H16" i="3" s="1"/>
  <c r="J16" i="3" s="1"/>
  <c r="G16" i="3"/>
  <c r="H18" i="3"/>
  <c r="J18" i="3" s="1"/>
  <c r="J11" i="3"/>
  <c r="G27" i="1"/>
  <c r="G26" i="1" s="1"/>
  <c r="G9" i="1"/>
  <c r="D15" i="3"/>
  <c r="C16" i="3"/>
  <c r="D17" i="3"/>
  <c r="D18" i="3"/>
  <c r="C27" i="1"/>
  <c r="C26" i="1" s="1"/>
  <c r="C9" i="1"/>
  <c r="B16" i="3"/>
  <c r="T10" i="2" l="1"/>
  <c r="S65" i="2"/>
  <c r="S56" i="2"/>
  <c r="S52" i="2"/>
  <c r="S22" i="2"/>
  <c r="S11" i="2"/>
  <c r="S27" i="2"/>
  <c r="S41" i="2"/>
  <c r="S47" i="2"/>
  <c r="S34" i="2"/>
  <c r="G8" i="1"/>
  <c r="D16" i="3"/>
  <c r="O16" i="3"/>
  <c r="O9" i="3"/>
  <c r="L18" i="3"/>
  <c r="N18" i="3" s="1"/>
  <c r="P18" i="3" s="1"/>
  <c r="L17" i="3"/>
  <c r="N17" i="3" s="1"/>
  <c r="P17" i="3" s="1"/>
  <c r="K16" i="3"/>
  <c r="K8" i="3" s="1"/>
  <c r="O27" i="1"/>
  <c r="O26" i="1" s="1"/>
  <c r="N35" i="1"/>
  <c r="P35" i="1" s="1"/>
  <c r="S10" i="2" l="1"/>
  <c r="L16" i="3"/>
  <c r="N16" i="3" s="1"/>
  <c r="P16" i="3" s="1"/>
  <c r="M9" i="1"/>
  <c r="K9" i="1" l="1"/>
  <c r="E9" i="1" l="1"/>
  <c r="C12" i="3"/>
  <c r="C9" i="3"/>
  <c r="C8" i="3" s="1"/>
  <c r="B9" i="1" l="1"/>
  <c r="E12" i="3" l="1"/>
  <c r="E8" i="3" s="1"/>
  <c r="F13" i="3"/>
  <c r="F34" i="1"/>
  <c r="H34" i="1" s="1"/>
  <c r="J34" i="1" s="1"/>
  <c r="L34" i="1" s="1"/>
  <c r="N34" i="1" s="1"/>
  <c r="P34" i="1" s="1"/>
  <c r="M9" i="3"/>
  <c r="D11" i="3"/>
  <c r="D10" i="3"/>
  <c r="O12" i="3"/>
  <c r="O8" i="3" s="1"/>
  <c r="D14" i="3"/>
  <c r="F33" i="1"/>
  <c r="H33" i="1" s="1"/>
  <c r="J33" i="1" s="1"/>
  <c r="L33" i="1" s="1"/>
  <c r="N33" i="1" s="1"/>
  <c r="P33" i="1" s="1"/>
  <c r="D17" i="1"/>
  <c r="F17" i="1" s="1"/>
  <c r="H17" i="1" s="1"/>
  <c r="J17" i="1" s="1"/>
  <c r="L17" i="1" s="1"/>
  <c r="N17" i="1" s="1"/>
  <c r="P17" i="1" s="1"/>
  <c r="L11" i="3"/>
  <c r="D25" i="1"/>
  <c r="F25" i="1" s="1"/>
  <c r="H25" i="1" s="1"/>
  <c r="J25" i="1" s="1"/>
  <c r="L25" i="1" s="1"/>
  <c r="N25" i="1" s="1"/>
  <c r="P25" i="1" s="1"/>
  <c r="D9" i="3" l="1"/>
  <c r="F9" i="3" s="1"/>
  <c r="H9" i="3" s="1"/>
  <c r="F10" i="3"/>
  <c r="H10" i="3" s="1"/>
  <c r="J10" i="3" s="1"/>
  <c r="L10" i="3" s="1"/>
  <c r="N10" i="3" s="1"/>
  <c r="J9" i="3"/>
  <c r="L9" i="3" s="1"/>
  <c r="N9" i="3" s="1"/>
  <c r="D36" i="1"/>
  <c r="F36" i="1" s="1"/>
  <c r="H36" i="1" s="1"/>
  <c r="M12" i="3"/>
  <c r="M8" i="3" s="1"/>
  <c r="N11" i="3"/>
  <c r="B12" i="3"/>
  <c r="B9" i="3"/>
  <c r="B8" i="3" s="1"/>
  <c r="D8" i="3" s="1"/>
  <c r="F8" i="3" s="1"/>
  <c r="H8" i="3" s="1"/>
  <c r="F15" i="3"/>
  <c r="H15" i="3" s="1"/>
  <c r="J15" i="3" s="1"/>
  <c r="L15" i="3" s="1"/>
  <c r="N15" i="3" s="1"/>
  <c r="P15" i="3" s="1"/>
  <c r="F14" i="3"/>
  <c r="H14" i="3" s="1"/>
  <c r="J14" i="3" s="1"/>
  <c r="L14" i="3" s="1"/>
  <c r="N14" i="3" s="1"/>
  <c r="P14" i="3" s="1"/>
  <c r="H13" i="3"/>
  <c r="I12" i="3"/>
  <c r="G12" i="3"/>
  <c r="G8" i="3" s="1"/>
  <c r="I9" i="3"/>
  <c r="I8" i="3" s="1"/>
  <c r="P10" i="3" l="1"/>
  <c r="P11" i="3"/>
  <c r="P9" i="3"/>
  <c r="J8" i="3"/>
  <c r="D12" i="3"/>
  <c r="F12" i="3" s="1"/>
  <c r="H12" i="3"/>
  <c r="J13" i="3"/>
  <c r="L13" i="3" s="1"/>
  <c r="N13" i="3" l="1"/>
  <c r="P13" i="3" s="1"/>
  <c r="L12" i="3"/>
  <c r="N12" i="3" s="1"/>
  <c r="P12" i="3" s="1"/>
  <c r="J12" i="3"/>
  <c r="Q67" i="2"/>
  <c r="Q20" i="2"/>
  <c r="O60" i="2"/>
  <c r="M60" i="2"/>
  <c r="M12" i="2"/>
  <c r="I67" i="2"/>
  <c r="I66" i="2"/>
  <c r="I62" i="2"/>
  <c r="I60" i="2" s="1"/>
  <c r="I58" i="2"/>
  <c r="I57" i="2"/>
  <c r="I55" i="2"/>
  <c r="I54" i="2"/>
  <c r="I48" i="2"/>
  <c r="I46" i="2"/>
  <c r="I45" i="2"/>
  <c r="I43" i="2"/>
  <c r="I42" i="2"/>
  <c r="I40" i="2"/>
  <c r="I36" i="2"/>
  <c r="I37" i="2"/>
  <c r="I35" i="2"/>
  <c r="I29" i="2"/>
  <c r="I30" i="2"/>
  <c r="I31" i="2"/>
  <c r="I33" i="2"/>
  <c r="I28" i="2"/>
  <c r="I24" i="2"/>
  <c r="I25" i="2"/>
  <c r="I26" i="2"/>
  <c r="I13" i="2"/>
  <c r="I14" i="2"/>
  <c r="I16" i="2"/>
  <c r="I18" i="2"/>
  <c r="I19" i="2"/>
  <c r="G22" i="2"/>
  <c r="E22" i="2"/>
  <c r="Q52" i="2" l="1"/>
  <c r="O56" i="2"/>
  <c r="O52" i="2"/>
  <c r="M56" i="2"/>
  <c r="M52" i="2"/>
  <c r="M41" i="2"/>
  <c r="I52" i="2"/>
  <c r="O41" i="2"/>
  <c r="Q41" i="2"/>
  <c r="I41" i="2"/>
  <c r="Q56" i="2"/>
  <c r="I56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E63" i="2"/>
  <c r="F63" i="2"/>
  <c r="G63" i="2"/>
  <c r="H63" i="2"/>
  <c r="I63" i="2"/>
  <c r="J63" i="2"/>
  <c r="K63" i="2"/>
  <c r="L63" i="2"/>
  <c r="M63" i="2"/>
  <c r="N63" i="2"/>
  <c r="O63" i="2"/>
  <c r="P63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E34" i="2"/>
  <c r="F34" i="2"/>
  <c r="G34" i="2"/>
  <c r="I34" i="2"/>
  <c r="K34" i="2"/>
  <c r="M34" i="2"/>
  <c r="O34" i="2"/>
  <c r="Q34" i="2"/>
  <c r="E27" i="2"/>
  <c r="F27" i="2"/>
  <c r="I27" i="2"/>
  <c r="K27" i="2"/>
  <c r="M27" i="2"/>
  <c r="O27" i="2"/>
  <c r="F22" i="2"/>
  <c r="E20" i="2"/>
  <c r="F20" i="2"/>
  <c r="H20" i="2"/>
  <c r="I20" i="2"/>
  <c r="J20" i="2"/>
  <c r="K20" i="2"/>
  <c r="L20" i="2"/>
  <c r="M20" i="2"/>
  <c r="N20" i="2"/>
  <c r="O20" i="2"/>
  <c r="P20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D47" i="2"/>
  <c r="D34" i="2"/>
  <c r="D27" i="2"/>
  <c r="D22" i="2"/>
  <c r="D11" i="2"/>
  <c r="D65" i="2"/>
  <c r="D63" i="2"/>
  <c r="D50" i="2"/>
  <c r="D39" i="2"/>
  <c r="D20" i="2"/>
  <c r="O22" i="2"/>
  <c r="M22" i="2"/>
  <c r="M27" i="1"/>
  <c r="M26" i="1" s="1"/>
  <c r="K27" i="1"/>
  <c r="K26" i="1" s="1"/>
  <c r="K8" i="1" s="1"/>
  <c r="I27" i="1"/>
  <c r="I26" i="1" s="1"/>
  <c r="J36" i="1"/>
  <c r="E27" i="1"/>
  <c r="E26" i="1" s="1"/>
  <c r="D29" i="1"/>
  <c r="F29" i="1" s="1"/>
  <c r="H29" i="1" s="1"/>
  <c r="J29" i="1" s="1"/>
  <c r="L29" i="1" s="1"/>
  <c r="N29" i="1" s="1"/>
  <c r="P29" i="1" s="1"/>
  <c r="D22" i="1"/>
  <c r="F22" i="1" s="1"/>
  <c r="H22" i="1" s="1"/>
  <c r="J22" i="1" s="1"/>
  <c r="L22" i="1" s="1"/>
  <c r="N22" i="1" s="1"/>
  <c r="P22" i="1" s="1"/>
  <c r="D21" i="1"/>
  <c r="F21" i="1" s="1"/>
  <c r="H21" i="1" s="1"/>
  <c r="J21" i="1" s="1"/>
  <c r="L21" i="1" s="1"/>
  <c r="N21" i="1" s="1"/>
  <c r="P21" i="1" s="1"/>
  <c r="D20" i="1"/>
  <c r="F20" i="1" s="1"/>
  <c r="H20" i="1" s="1"/>
  <c r="J20" i="1" s="1"/>
  <c r="L20" i="1" s="1"/>
  <c r="N20" i="1" s="1"/>
  <c r="P20" i="1" s="1"/>
  <c r="D19" i="1"/>
  <c r="F19" i="1" s="1"/>
  <c r="H19" i="1" s="1"/>
  <c r="J19" i="1" s="1"/>
  <c r="L19" i="1" s="1"/>
  <c r="N19" i="1" s="1"/>
  <c r="P19" i="1" s="1"/>
  <c r="D18" i="1"/>
  <c r="F18" i="1" s="1"/>
  <c r="H18" i="1" s="1"/>
  <c r="J18" i="1" s="1"/>
  <c r="L18" i="1" s="1"/>
  <c r="N18" i="1" s="1"/>
  <c r="P18" i="1" s="1"/>
  <c r="D14" i="1"/>
  <c r="F14" i="1" s="1"/>
  <c r="H14" i="1" s="1"/>
  <c r="J14" i="1" s="1"/>
  <c r="L14" i="1" s="1"/>
  <c r="N14" i="1" s="1"/>
  <c r="P14" i="1" s="1"/>
  <c r="D12" i="1"/>
  <c r="F12" i="1" s="1"/>
  <c r="H12" i="1" s="1"/>
  <c r="J12" i="1" s="1"/>
  <c r="L12" i="1" s="1"/>
  <c r="N12" i="1" s="1"/>
  <c r="P12" i="1" s="1"/>
  <c r="D11" i="1"/>
  <c r="F11" i="1" s="1"/>
  <c r="H11" i="1" s="1"/>
  <c r="J11" i="1" s="1"/>
  <c r="L11" i="1" s="1"/>
  <c r="N11" i="1" s="1"/>
  <c r="P11" i="1" s="1"/>
  <c r="D10" i="1"/>
  <c r="F10" i="1" s="1"/>
  <c r="H10" i="1" s="1"/>
  <c r="J10" i="1" s="1"/>
  <c r="D23" i="1"/>
  <c r="F23" i="1" s="1"/>
  <c r="H23" i="1" s="1"/>
  <c r="J23" i="1" s="1"/>
  <c r="L23" i="1" s="1"/>
  <c r="N23" i="1" s="1"/>
  <c r="P23" i="1" s="1"/>
  <c r="B27" i="1"/>
  <c r="B26" i="1" s="1"/>
  <c r="L36" i="1" l="1"/>
  <c r="L8" i="3"/>
  <c r="N8" i="3" s="1"/>
  <c r="P8" i="3" s="1"/>
  <c r="E10" i="2"/>
  <c r="L10" i="1"/>
  <c r="N10" i="1" s="1"/>
  <c r="P10" i="1" s="1"/>
  <c r="I8" i="1"/>
  <c r="O10" i="2"/>
  <c r="M10" i="2"/>
  <c r="F10" i="2"/>
  <c r="P34" i="2"/>
  <c r="N34" i="2"/>
  <c r="L34" i="2"/>
  <c r="J34" i="2"/>
  <c r="H34" i="2"/>
  <c r="P27" i="2"/>
  <c r="N27" i="2"/>
  <c r="L27" i="2"/>
  <c r="J27" i="2"/>
  <c r="K22" i="2"/>
  <c r="K10" i="2" s="1"/>
  <c r="I22" i="2"/>
  <c r="I10" i="2" s="1"/>
  <c r="D10" i="2"/>
  <c r="B8" i="1"/>
  <c r="O8" i="1"/>
  <c r="E8" i="1"/>
  <c r="D15" i="1"/>
  <c r="F15" i="1" s="1"/>
  <c r="H15" i="1" s="1"/>
  <c r="J15" i="1" s="1"/>
  <c r="L15" i="1" s="1"/>
  <c r="N15" i="1" s="1"/>
  <c r="P15" i="1" s="1"/>
  <c r="D24" i="1"/>
  <c r="F24" i="1" s="1"/>
  <c r="H24" i="1" s="1"/>
  <c r="J24" i="1" s="1"/>
  <c r="L24" i="1" s="1"/>
  <c r="N24" i="1" s="1"/>
  <c r="P24" i="1" s="1"/>
  <c r="D30" i="1"/>
  <c r="F30" i="1" s="1"/>
  <c r="D31" i="1"/>
  <c r="F31" i="1" s="1"/>
  <c r="D32" i="1"/>
  <c r="N36" i="1" l="1"/>
  <c r="D9" i="1"/>
  <c r="F9" i="1" s="1"/>
  <c r="H9" i="1" s="1"/>
  <c r="J9" i="1" s="1"/>
  <c r="C8" i="1"/>
  <c r="D8" i="1" s="1"/>
  <c r="F8" i="1" s="1"/>
  <c r="H8" i="1" s="1"/>
  <c r="J8" i="1" s="1"/>
  <c r="L8" i="1" s="1"/>
  <c r="F32" i="1"/>
  <c r="H32" i="1" s="1"/>
  <c r="J32" i="1" s="1"/>
  <c r="L32" i="1" s="1"/>
  <c r="N32" i="1" s="1"/>
  <c r="P32" i="1" s="1"/>
  <c r="D27" i="1"/>
  <c r="D26" i="1" s="1"/>
  <c r="H31" i="1"/>
  <c r="J31" i="1" s="1"/>
  <c r="L31" i="1" s="1"/>
  <c r="N31" i="1" s="1"/>
  <c r="P31" i="1" s="1"/>
  <c r="H30" i="1"/>
  <c r="J30" i="1" s="1"/>
  <c r="L30" i="1" s="1"/>
  <c r="N30" i="1" s="1"/>
  <c r="P30" i="1" s="1"/>
  <c r="M8" i="1"/>
  <c r="P36" i="1" l="1"/>
  <c r="F27" i="1"/>
  <c r="F26" i="1"/>
  <c r="L9" i="1"/>
  <c r="N9" i="1" s="1"/>
  <c r="P9" i="1" s="1"/>
  <c r="N8" i="1"/>
  <c r="P8" i="1" s="1"/>
  <c r="H27" i="1" l="1"/>
  <c r="H26" i="1" s="1"/>
  <c r="J22" i="2"/>
  <c r="J10" i="2" s="1"/>
  <c r="R27" i="2" l="1"/>
  <c r="Q27" i="2"/>
  <c r="J27" i="1"/>
  <c r="J26" i="1" s="1"/>
  <c r="L26" i="1" s="1"/>
  <c r="N26" i="1" s="1"/>
  <c r="P26" i="1" s="1"/>
  <c r="L22" i="2"/>
  <c r="L10" i="2" s="1"/>
  <c r="L27" i="1" l="1"/>
  <c r="N22" i="2"/>
  <c r="N10" i="2" s="1"/>
  <c r="N27" i="1" l="1"/>
  <c r="P22" i="2"/>
  <c r="P10" i="2" s="1"/>
  <c r="H22" i="2"/>
  <c r="G27" i="2"/>
  <c r="H27" i="2"/>
  <c r="R22" i="2" l="1"/>
  <c r="R20" i="2" s="1"/>
  <c r="R10" i="2" s="1"/>
  <c r="Q22" i="2"/>
  <c r="Q10" i="2" s="1"/>
  <c r="H10" i="2"/>
  <c r="P27" i="1"/>
  <c r="G10" i="2"/>
</calcChain>
</file>

<file path=xl/sharedStrings.xml><?xml version="1.0" encoding="utf-8"?>
<sst xmlns="http://schemas.openxmlformats.org/spreadsheetml/2006/main" count="342" uniqueCount="157">
  <si>
    <t>налог на доходы физических лиц</t>
  </si>
  <si>
    <t>акцизы</t>
  </si>
  <si>
    <t>доходы от использования имущества</t>
  </si>
  <si>
    <t>доходы от оказания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</si>
  <si>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</si>
  <si>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</si>
  <si>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 от других бюджетов бюджетной системы Российской Федерации</t>
  </si>
  <si>
    <t>Наименование показателя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</si>
  <si>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</si>
  <si>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</si>
  <si>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</si>
  <si>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</si>
  <si>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</si>
  <si>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</si>
  <si>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</si>
  <si>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</si>
  <si>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</si>
  <si>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Безвозмездные поступления</t>
  </si>
  <si>
    <t>Тыс. рублей</t>
  </si>
  <si>
    <t>в том числе:</t>
  </si>
  <si>
    <t>дотации</t>
  </si>
  <si>
    <t>субсидии</t>
  </si>
  <si>
    <t>субвенции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</si>
  <si>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</si>
  <si>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</si>
  <si>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11</t>
  </si>
  <si>
    <t>Налоговые и неналоговые доходы</t>
  </si>
  <si>
    <t>Изменения в решение (+/-)</t>
  </si>
  <si>
    <t>налог, взимаемый с применением патентной системы налогообложения</t>
  </si>
  <si>
    <t>земельный налог</t>
  </si>
  <si>
    <t>государственная пошлина</t>
  </si>
  <si>
    <t>плата за негативное воздействие на окружающую среду</t>
  </si>
  <si>
    <t>12</t>
  </si>
  <si>
    <t>13</t>
  </si>
  <si>
    <t>14</t>
  </si>
  <si>
    <t>15</t>
  </si>
  <si>
    <t>16</t>
  </si>
  <si>
    <t>1</t>
  </si>
  <si>
    <t>Кредиты кредитных организаций в валюте Российской Федерации</t>
  </si>
  <si>
    <t>Изменение остатков средств на счетах по учету средств бюджета</t>
  </si>
  <si>
    <t>Рз</t>
  </si>
  <si>
    <t>Пр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</si>
  <si>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</si>
  <si>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</si>
  <si>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</si>
  <si>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</si>
  <si>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</si>
  <si>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</si>
  <si>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</si>
  <si>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</si>
  <si>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</si>
  <si>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</si>
  <si>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</si>
  <si>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</si>
  <si>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</si>
  <si>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</si>
  <si>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</si>
  <si>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</si>
  <si>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</si>
  <si>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</si>
  <si>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</si>
  <si>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</si>
  <si>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</si>
  <si>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</si>
  <si>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</si>
  <si>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</si>
  <si>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</si>
  <si>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</si>
  <si>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</si>
  <si>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</si>
  <si>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</si>
  <si>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</si>
  <si>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</si>
  <si>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</si>
  <si>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</si>
  <si>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</si>
  <si>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</si>
  <si>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</si>
  <si>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</si>
  <si>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</si>
  <si>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</si>
  <si>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</si>
  <si>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</si>
  <si>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</si>
  <si>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</si>
  <si>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</si>
  <si>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</si>
  <si>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</si>
  <si>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</si>
  <si>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</si>
  <si>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</si>
  <si>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</si>
  <si>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</si>
  <si>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</si>
  <si>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</si>
  <si>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</si>
  <si>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</si>
  <si>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</si>
  <si>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</si>
  <si>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</si>
  <si>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</si>
  <si>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</si>
  <si>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</si>
  <si>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</si>
  <si>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</si>
  <si>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Резервные фонды</t>
  </si>
  <si>
    <t>погашение  бюджетами муниципальных районов кредитов кредитных организаций в валюте Российской Федерации</t>
  </si>
  <si>
    <t>ДОХОДЫ, всего</t>
  </si>
  <si>
    <t>РАСХОДЫ, всего</t>
  </si>
  <si>
    <t>ИСТОЧНИКИ ФИНАНСИРОВАНИЯ ДЕФИЦИТА, всего</t>
  </si>
  <si>
    <t>17</t>
  </si>
  <si>
    <t>налог, взимаемый в связи с применением упрощённой системы налогообложения</t>
  </si>
  <si>
    <t>единый сельскохозяйственный налог</t>
  </si>
  <si>
    <t>прочие неналоговые доходы</t>
  </si>
  <si>
    <t>транспортный налог</t>
  </si>
  <si>
    <t>Бюджетные кредиты из других бюджетов бюджетной системы Российской Федерации</t>
  </si>
  <si>
    <t>погашение бюджетами муниципальных районов кредитов из других бюджетов бюджетной системы Российской Федерации</t>
  </si>
  <si>
    <t>безвозмездные поступления от государственных (муниципальных) организаций</t>
  </si>
  <si>
    <t>привлечение кредитов кредитных организаций бюджетами муниципальных районов в валюте Российской Федерации</t>
  </si>
  <si>
    <t>привлечение кредитов из других бюджетов бюджетной системы Российской Федерации</t>
  </si>
  <si>
    <t>безвозмездные поступления от негосударственных организаций</t>
  </si>
  <si>
    <t>прочие безвозмездные поступления</t>
  </si>
  <si>
    <t>Бюджетные кредиты, предоставленные внутри страны в валюте Российской Федерации</t>
  </si>
  <si>
    <t>предоставление бюджетных кредитов другим бюджетам бюджетной систем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</si>
  <si>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 Российской Федерации из бюджетов муниципальных районов в валюте Российской Федерации</t>
  </si>
  <si>
    <t xml:space="preserve">Сведения о внесенных изменениях в решение Думы Советского района от 20.12.2023 № 238 "О бюджете Советского района на 2024 год и на плановый период 2025 и 2026 годов" </t>
  </si>
  <si>
    <t>Первоначально утверждено решением Думы Советского района от 20.12.2023               № 238</t>
  </si>
  <si>
    <t>Утверждено решением Думы Советского района от 15.02.2024              № 266</t>
  </si>
  <si>
    <t>2024 год</t>
  </si>
  <si>
    <t>Утверждено решением Думы Советского района от 19.02.2024              № 267</t>
  </si>
  <si>
    <t>Утверждено решением Думы Советского района от 28.05.2023              № 292</t>
  </si>
  <si>
    <t>Утверждено решением Думы Советского района от 28.05.2024              № 292</t>
  </si>
  <si>
    <t>Утверждено решением Думы Советского района от 22.07.2024                   № 309</t>
  </si>
  <si>
    <t>налог на имущество физических лиц</t>
  </si>
  <si>
    <t>Утверждено решением Думы Советского района от 20.09.2024                 № 317</t>
  </si>
  <si>
    <t>Утверждено решением Думы Советского района от 21.10.2024        № 319</t>
  </si>
  <si>
    <t>единый налог на вмененный доход для отдельных видов деятельности</t>
  </si>
  <si>
    <t>Уточненный план на год</t>
  </si>
  <si>
    <t xml:space="preserve">2024 год </t>
  </si>
  <si>
    <t>Утверждено решением Думы Советского района от 25.12.2024                   № 352</t>
  </si>
  <si>
    <t>Первоначально утверждено решением Думы Советского района от 20.12.2023 № 238</t>
  </si>
  <si>
    <t>Утверждено решением Думы Советского района от 22.07.2024        № 309</t>
  </si>
  <si>
    <t>Утверждено решением Думы Советского района от 20.09.2024        № 317</t>
  </si>
  <si>
    <t>Утверждено решением Думы Советского района от 25.12.2024       № 352</t>
  </si>
  <si>
    <t>тыс. рублей</t>
  </si>
  <si>
    <t>Дополнительное образование детей</t>
  </si>
  <si>
    <t>Спорт высших достижений</t>
  </si>
  <si>
    <t>Телевидение и радиовещание</t>
  </si>
  <si>
    <t>Уточнение 1</t>
  </si>
  <si>
    <t>Уточнение 2</t>
  </si>
  <si>
    <t>Уточнение 3</t>
  </si>
  <si>
    <t>Уточнение 4</t>
  </si>
  <si>
    <t>Уточнение 5</t>
  </si>
  <si>
    <t>Уточнение 6</t>
  </si>
  <si>
    <t>Уточнение 7</t>
  </si>
  <si>
    <t xml:space="preserve">Сведения о внесенных изменениях в решение Думы Советского района от 20.12.2023 № 238"О бюджете Советского района на 2024 год и на плановый период 2025 и 2026 годов" </t>
  </si>
  <si>
    <t>Изменения, вносимые в соответствии со ст.217,232 БК РФ и по основаниям, указанным в ст.7 решения о бюджете от 20.12.2023               № 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</si>
</sst>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0000"/>
    <numFmt numFmtId="167" formatCode="00"/>
    <numFmt numFmtId="168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>
      <alignment wrapText="1"/>
    </xf>
    <xf numFmtId="164" fontId="1" fillId="0" borderId="0" applyFont="0" applyFill="0" applyBorder="0" applyAlignment="0" applyProtection="0"/>
    <xf numFmtId="49" fontId="1" fillId="0" borderId="4">
      <alignment horizontal="left" vertical="top" wrapText="1"/>
    </xf>
    <xf numFmtId="0" fontId="5" fillId="0" borderId="0"/>
    <xf numFmtId="0" fontId="9" fillId="0" borderId="0"/>
  </cellStyleXfs>
  <cellXfs count="114">
    <xf numFmtId="0" fontId="0" fillId="0" borderId="0" xfId="0">
      <alignment wrapText="1"/>
    </xf>
    <xf numFmtId="0" fontId="2" fillId="0" borderId="0" xfId="0" applyFont="1">
      <alignment wrapText="1"/>
    </xf>
    <xf numFmtId="0" fontId="2" fillId="0" borderId="0" xfId="0" applyFont="1" applyAlignment="1">
      <alignment horizontal="right" wrapText="1"/>
    </xf>
    <xf numFmtId="0" fontId="2" fillId="0" borderId="2" xfId="0" applyFont="1" applyFill="1" applyBorder="1" applyAlignment="1">
      <alignment horizontal="left" wrapText="1"/>
    </xf>
    <xf numFmtId="165" fontId="0" fillId="0" borderId="0" xfId="0" applyNumberFormat="1">
      <alignment wrapText="1"/>
    </xf>
    <xf numFmtId="0" fontId="3" fillId="0" borderId="2" xfId="0" applyFont="1" applyFill="1" applyBorder="1">
      <alignment wrapText="1"/>
    </xf>
    <xf numFmtId="0" fontId="2" fillId="0" borderId="2" xfId="0" applyFont="1" applyFill="1" applyBorder="1">
      <alignment wrapText="1"/>
    </xf>
    <xf numFmtId="0" fontId="2" fillId="0" borderId="2" xfId="0" applyFont="1" applyFill="1" applyBorder="1" applyAlignment="1">
      <alignment horizontal="right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>
      <alignment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66" fontId="6" fillId="0" borderId="6" xfId="3" applyNumberFormat="1" applyFont="1" applyFill="1" applyBorder="1" applyAlignment="1" applyProtection="1">
      <alignment vertical="center" wrapText="1"/>
      <protection hidden="1"/>
    </xf>
    <xf numFmtId="0" fontId="6" fillId="0" borderId="7" xfId="3" applyNumberFormat="1" applyFont="1" applyFill="1" applyBorder="1" applyAlignment="1" applyProtection="1">
      <alignment horizontal="center" vertical="center"/>
      <protection hidden="1"/>
    </xf>
    <xf numFmtId="167" fontId="6" fillId="0" borderId="7" xfId="3" applyNumberFormat="1" applyFont="1" applyFill="1" applyBorder="1" applyAlignment="1" applyProtection="1">
      <alignment horizontal="center" vertical="center"/>
      <protection hidden="1"/>
    </xf>
    <xf numFmtId="166" fontId="7" fillId="0" borderId="8" xfId="3" applyNumberFormat="1" applyFont="1" applyFill="1" applyBorder="1" applyAlignment="1" applyProtection="1">
      <alignment horizontal="left" vertical="center" wrapText="1"/>
      <protection hidden="1"/>
    </xf>
    <xf numFmtId="0" fontId="7" fillId="0" borderId="9" xfId="3" applyNumberFormat="1" applyFont="1" applyFill="1" applyBorder="1" applyAlignment="1" applyProtection="1">
      <alignment horizontal="center" vertical="center"/>
      <protection hidden="1"/>
    </xf>
    <xf numFmtId="167" fontId="7" fillId="0" borderId="9" xfId="3" applyNumberFormat="1" applyFont="1" applyFill="1" applyBorder="1" applyAlignment="1" applyProtection="1">
      <alignment horizontal="center" vertical="center"/>
      <protection hidden="1"/>
    </xf>
    <xf numFmtId="166" fontId="6" fillId="0" borderId="8" xfId="3" applyNumberFormat="1" applyFont="1" applyFill="1" applyBorder="1" applyAlignment="1" applyProtection="1">
      <alignment vertical="center" wrapText="1"/>
      <protection hidden="1"/>
    </xf>
    <xf numFmtId="0" fontId="6" fillId="0" borderId="9" xfId="3" applyNumberFormat="1" applyFont="1" applyFill="1" applyBorder="1" applyAlignment="1" applyProtection="1">
      <alignment horizontal="center" vertical="center"/>
      <protection hidden="1"/>
    </xf>
    <xf numFmtId="167" fontId="6" fillId="0" borderId="9" xfId="3" applyNumberFormat="1" applyFont="1" applyFill="1" applyBorder="1" applyAlignment="1" applyProtection="1">
      <alignment horizontal="center" vertical="center"/>
      <protection hidden="1"/>
    </xf>
    <xf numFmtId="166" fontId="7" fillId="0" borderId="10" xfId="3" applyNumberFormat="1" applyFont="1" applyFill="1" applyBorder="1" applyAlignment="1" applyProtection="1">
      <alignment horizontal="left" vertical="center" wrapText="1"/>
      <protection hidden="1"/>
    </xf>
    <xf numFmtId="0" fontId="7" fillId="0" borderId="11" xfId="3" applyNumberFormat="1" applyFont="1" applyFill="1" applyBorder="1" applyAlignment="1" applyProtection="1">
      <alignment horizontal="center" vertical="center"/>
      <protection hidden="1"/>
    </xf>
    <xf numFmtId="167" fontId="7" fillId="0" borderId="11" xfId="3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>
      <alignment wrapText="1"/>
    </xf>
    <xf numFmtId="166" fontId="7" fillId="0" borderId="12" xfId="3" applyNumberFormat="1" applyFont="1" applyFill="1" applyBorder="1" applyAlignment="1" applyProtection="1">
      <alignment horizontal="left" vertical="center" wrapText="1"/>
      <protection hidden="1"/>
    </xf>
    <xf numFmtId="0" fontId="7" fillId="0" borderId="13" xfId="3" applyNumberFormat="1" applyFont="1" applyFill="1" applyBorder="1" applyAlignment="1" applyProtection="1">
      <alignment horizontal="center" vertical="center"/>
      <protection hidden="1"/>
    </xf>
    <xf numFmtId="167" fontId="7" fillId="0" borderId="13" xfId="3" applyNumberFormat="1" applyFont="1" applyFill="1" applyBorder="1" applyAlignment="1" applyProtection="1">
      <alignment horizontal="center" vertical="center"/>
      <protection hidden="1"/>
    </xf>
    <xf numFmtId="166" fontId="7" fillId="0" borderId="14" xfId="3" applyNumberFormat="1" applyFont="1" applyFill="1" applyBorder="1" applyAlignment="1" applyProtection="1">
      <alignment horizontal="left" vertical="center" wrapText="1"/>
      <protection hidden="1"/>
    </xf>
    <xf numFmtId="0" fontId="7" fillId="0" borderId="15" xfId="3" applyNumberFormat="1" applyFont="1" applyFill="1" applyBorder="1" applyAlignment="1" applyProtection="1">
      <alignment horizontal="center" vertical="center"/>
      <protection hidden="1"/>
    </xf>
    <xf numFmtId="167" fontId="7" fillId="0" borderId="15" xfId="3" applyNumberFormat="1" applyFont="1" applyFill="1" applyBorder="1" applyAlignment="1" applyProtection="1">
      <alignment horizontal="center" vertical="center"/>
      <protection hidden="1"/>
    </xf>
    <xf numFmtId="166" fontId="6" fillId="0" borderId="2" xfId="3" applyNumberFormat="1" applyFont="1" applyFill="1" applyBorder="1" applyAlignment="1" applyProtection="1">
      <alignment vertical="center" wrapText="1"/>
      <protection hidden="1"/>
    </xf>
    <xf numFmtId="0" fontId="6" fillId="0" borderId="2" xfId="3" applyNumberFormat="1" applyFont="1" applyFill="1" applyBorder="1" applyAlignment="1" applyProtection="1">
      <alignment horizontal="center" vertical="center"/>
      <protection hidden="1"/>
    </xf>
    <xf numFmtId="167" fontId="6" fillId="0" borderId="2" xfId="3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>
      <alignment wrapText="1"/>
    </xf>
    <xf numFmtId="168" fontId="3" fillId="0" borderId="2" xfId="0" applyNumberFormat="1" applyFont="1" applyBorder="1" applyAlignment="1">
      <alignment horizontal="right" vertical="center" wrapText="1"/>
    </xf>
    <xf numFmtId="168" fontId="2" fillId="0" borderId="2" xfId="0" applyNumberFormat="1" applyFont="1" applyBorder="1" applyAlignment="1">
      <alignment horizontal="right" vertical="center" wrapText="1"/>
    </xf>
    <xf numFmtId="49" fontId="7" fillId="0" borderId="9" xfId="3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wrapText="1"/>
    </xf>
    <xf numFmtId="168" fontId="3" fillId="0" borderId="2" xfId="1" applyNumberFormat="1" applyFont="1" applyFill="1" applyBorder="1" applyAlignment="1">
      <alignment vertical="center" wrapText="1"/>
    </xf>
    <xf numFmtId="168" fontId="2" fillId="0" borderId="2" xfId="1" applyNumberFormat="1" applyFont="1" applyFill="1" applyBorder="1" applyAlignment="1">
      <alignment vertical="center" wrapText="1"/>
    </xf>
    <xf numFmtId="168" fontId="2" fillId="0" borderId="2" xfId="0" applyNumberFormat="1" applyFont="1" applyFill="1" applyBorder="1" applyAlignment="1">
      <alignment vertical="center" wrapText="1"/>
    </xf>
    <xf numFmtId="168" fontId="3" fillId="0" borderId="2" xfId="1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68" fontId="2" fillId="0" borderId="2" xfId="0" applyNumberFormat="1" applyFont="1" applyBorder="1" applyAlignment="1">
      <alignment vertical="center" wrapText="1"/>
    </xf>
    <xf numFmtId="168" fontId="3" fillId="0" borderId="2" xfId="0" applyNumberFormat="1" applyFont="1" applyBorder="1" applyAlignment="1">
      <alignment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NumberFormat="1" applyFont="1" applyBorder="1" applyAlignment="1">
      <alignment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168" fontId="3" fillId="2" borderId="2" xfId="1" applyNumberFormat="1" applyFont="1" applyFill="1" applyBorder="1" applyAlignment="1">
      <alignment vertical="center" wrapText="1"/>
    </xf>
    <xf numFmtId="168" fontId="3" fillId="2" borderId="2" xfId="1" applyNumberFormat="1" applyFont="1" applyFill="1" applyBorder="1" applyAlignment="1">
      <alignment horizontal="right" vertical="center" wrapText="1"/>
    </xf>
    <xf numFmtId="49" fontId="2" fillId="0" borderId="9" xfId="0" applyNumberFormat="1" applyFont="1" applyFill="1" applyBorder="1" applyAlignment="1">
      <alignment horizontal="center" wrapText="1"/>
    </xf>
    <xf numFmtId="168" fontId="3" fillId="0" borderId="9" xfId="1" applyNumberFormat="1" applyFont="1" applyFill="1" applyBorder="1" applyAlignment="1">
      <alignment vertical="center" wrapText="1"/>
    </xf>
    <xf numFmtId="168" fontId="2" fillId="0" borderId="9" xfId="1" applyNumberFormat="1" applyFont="1" applyFill="1" applyBorder="1" applyAlignment="1">
      <alignment vertical="center" wrapText="1"/>
    </xf>
    <xf numFmtId="49" fontId="7" fillId="0" borderId="8" xfId="3" applyNumberFormat="1" applyFont="1" applyFill="1" applyBorder="1" applyAlignment="1" applyProtection="1">
      <alignment vertical="center" wrapText="1"/>
      <protection hidden="1"/>
    </xf>
    <xf numFmtId="168" fontId="3" fillId="2" borderId="2" xfId="0" applyNumberFormat="1" applyFont="1" applyFill="1" applyBorder="1" applyAlignment="1">
      <alignment vertical="center" wrapText="1"/>
    </xf>
    <xf numFmtId="168" fontId="2" fillId="0" borderId="0" xfId="0" applyNumberFormat="1" applyFont="1">
      <alignment wrapText="1"/>
    </xf>
    <xf numFmtId="168" fontId="2" fillId="2" borderId="0" xfId="0" applyNumberFormat="1" applyFont="1" applyFill="1">
      <alignment wrapText="1"/>
    </xf>
    <xf numFmtId="168" fontId="0" fillId="0" borderId="0" xfId="0" applyNumberFormat="1">
      <alignment wrapText="1"/>
    </xf>
    <xf numFmtId="0" fontId="3" fillId="2" borderId="0" xfId="0" applyFont="1" applyFill="1" applyAlignment="1">
      <alignment wrapText="1"/>
    </xf>
    <xf numFmtId="168" fontId="0" fillId="2" borderId="0" xfId="0" applyNumberFormat="1" applyFill="1">
      <alignment wrapText="1"/>
    </xf>
    <xf numFmtId="0" fontId="0" fillId="2" borderId="0" xfId="0" applyFill="1">
      <alignment wrapText="1"/>
    </xf>
    <xf numFmtId="168" fontId="2" fillId="2" borderId="0" xfId="0" applyNumberFormat="1" applyFont="1" applyFill="1" applyAlignment="1">
      <alignment horizontal="right" wrapText="1"/>
    </xf>
    <xf numFmtId="168" fontId="2" fillId="2" borderId="5" xfId="0" applyNumberFormat="1" applyFont="1" applyFill="1" applyBorder="1" applyAlignment="1">
      <alignment wrapText="1"/>
    </xf>
    <xf numFmtId="168" fontId="2" fillId="2" borderId="0" xfId="0" applyNumberFormat="1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49" fontId="8" fillId="2" borderId="16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>
      <alignment wrapText="1"/>
    </xf>
    <xf numFmtId="168" fontId="2" fillId="2" borderId="2" xfId="1" applyNumberFormat="1" applyFont="1" applyFill="1" applyBorder="1" applyAlignment="1">
      <alignment vertical="center" wrapText="1"/>
    </xf>
    <xf numFmtId="168" fontId="2" fillId="2" borderId="2" xfId="0" applyNumberFormat="1" applyFont="1" applyFill="1" applyBorder="1" applyAlignment="1">
      <alignment vertical="center" wrapText="1"/>
    </xf>
    <xf numFmtId="168" fontId="2" fillId="2" borderId="1" xfId="0" applyNumberFormat="1" applyFont="1" applyFill="1" applyBorder="1" applyAlignment="1">
      <alignment vertical="center" wrapText="1"/>
    </xf>
    <xf numFmtId="168" fontId="2" fillId="2" borderId="3" xfId="0" applyNumberFormat="1" applyFont="1" applyFill="1" applyBorder="1" applyAlignment="1">
      <alignment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</cellXfs>
  <cellStyles count="5">
    <cellStyle name="Обычный" xfId="0" builtinId="0"/>
    <cellStyle name="Обычный 2" xfId="3"/>
    <cellStyle name="Обычный 3" xfId="4"/>
    <cellStyle name="Свойства элементов измерения [печать]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abSelected="1" view="pageBreakPreview" zoomScaleNormal="75" zoomScaleSheetLayoutView="100" workbookViewId="0">
      <selection activeCell="O8" sqref="O8"/>
    </sheetView>
  </sheetViews>
  <sheetFormatPr defaultRowHeight="13.2" x14ac:dyDescent="0.25"/>
  <cols>
    <col min="1" max="1" width="30.88671875" customWidth="1"/>
    <col min="2" max="2" width="13.109375" customWidth="1"/>
    <col min="3" max="3" width="9.5546875" customWidth="1"/>
    <col min="4" max="4" width="11.109375" customWidth="1"/>
    <col min="5" max="5" width="9.6640625" customWidth="1"/>
    <col min="6" max="6" width="11.33203125" customWidth="1"/>
    <col min="7" max="7" width="9.5546875" customWidth="1"/>
    <col min="8" max="8" width="11.33203125" customWidth="1"/>
    <col min="9" max="9" width="10" customWidth="1"/>
    <col min="10" max="10" width="10.77734375" customWidth="1"/>
    <col min="11" max="11" width="10.21875" customWidth="1"/>
    <col min="12" max="12" width="11.6640625" customWidth="1"/>
    <col min="13" max="13" width="10.6640625" customWidth="1"/>
    <col min="14" max="14" width="11.88671875" customWidth="1"/>
    <col min="15" max="15" width="9.6640625" customWidth="1"/>
    <col min="16" max="16" width="12.5546875" customWidth="1"/>
  </cols>
  <sheetData>
    <row r="1" spans="1:16" s="24" customFormat="1" ht="13.2" customHeight="1" x14ac:dyDescent="0.25">
      <c r="A1" s="97" t="s">
        <v>125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16" s="24" customFormat="1" x14ac:dyDescent="0.25">
      <c r="A2" s="1"/>
      <c r="B2" s="1"/>
      <c r="C2" s="1"/>
      <c r="D2" s="1"/>
      <c r="E2" s="1"/>
      <c r="F2" s="1"/>
      <c r="G2" s="1"/>
      <c r="H2" s="1"/>
      <c r="I2" s="1"/>
      <c r="J2" s="2"/>
      <c r="P2" s="1" t="s">
        <v>18</v>
      </c>
    </row>
    <row r="3" spans="1:16" s="24" customFormat="1" ht="12.75" customHeight="1" x14ac:dyDescent="0.25">
      <c r="A3" s="98" t="s">
        <v>7</v>
      </c>
      <c r="B3" s="98" t="s">
        <v>126</v>
      </c>
      <c r="C3" s="101" t="s">
        <v>27</v>
      </c>
      <c r="D3" s="93" t="s">
        <v>127</v>
      </c>
      <c r="E3" s="87" t="s">
        <v>27</v>
      </c>
      <c r="F3" s="93" t="s">
        <v>129</v>
      </c>
      <c r="G3" s="87" t="s">
        <v>27</v>
      </c>
      <c r="H3" s="93" t="s">
        <v>130</v>
      </c>
      <c r="I3" s="87" t="s">
        <v>27</v>
      </c>
      <c r="J3" s="93" t="s">
        <v>132</v>
      </c>
      <c r="K3" s="87" t="s">
        <v>27</v>
      </c>
      <c r="L3" s="93" t="s">
        <v>134</v>
      </c>
      <c r="M3" s="87" t="s">
        <v>27</v>
      </c>
      <c r="N3" s="95" t="s">
        <v>135</v>
      </c>
      <c r="O3" s="87" t="s">
        <v>27</v>
      </c>
      <c r="P3" s="85" t="s">
        <v>139</v>
      </c>
    </row>
    <row r="4" spans="1:16" s="24" customFormat="1" ht="92.4" customHeight="1" x14ac:dyDescent="0.25">
      <c r="A4" s="99"/>
      <c r="B4" s="99"/>
      <c r="C4" s="101"/>
      <c r="D4" s="94"/>
      <c r="E4" s="87"/>
      <c r="F4" s="94"/>
      <c r="G4" s="87"/>
      <c r="H4" s="94"/>
      <c r="I4" s="87"/>
      <c r="J4" s="94"/>
      <c r="K4" s="87"/>
      <c r="L4" s="94"/>
      <c r="M4" s="87"/>
      <c r="N4" s="96"/>
      <c r="O4" s="87"/>
      <c r="P4" s="86"/>
    </row>
    <row r="5" spans="1:16" s="9" customFormat="1" ht="13.2" customHeight="1" x14ac:dyDescent="0.25">
      <c r="A5" s="100"/>
      <c r="B5" s="100"/>
      <c r="C5" s="88" t="s">
        <v>148</v>
      </c>
      <c r="D5" s="89"/>
      <c r="E5" s="90" t="s">
        <v>149</v>
      </c>
      <c r="F5" s="91"/>
      <c r="G5" s="90" t="s">
        <v>150</v>
      </c>
      <c r="H5" s="91"/>
      <c r="I5" s="88" t="s">
        <v>151</v>
      </c>
      <c r="J5" s="89"/>
      <c r="K5" s="90" t="s">
        <v>152</v>
      </c>
      <c r="L5" s="91"/>
      <c r="M5" s="90" t="s">
        <v>153</v>
      </c>
      <c r="N5" s="91"/>
      <c r="O5" s="90" t="s">
        <v>154</v>
      </c>
      <c r="P5" s="92"/>
    </row>
    <row r="6" spans="1:16" s="24" customFormat="1" x14ac:dyDescent="0.25">
      <c r="A6" s="44" t="s">
        <v>37</v>
      </c>
      <c r="B6" s="44" t="s">
        <v>8</v>
      </c>
      <c r="C6" s="44" t="s">
        <v>9</v>
      </c>
      <c r="D6" s="44" t="s">
        <v>10</v>
      </c>
      <c r="E6" s="44" t="s">
        <v>11</v>
      </c>
      <c r="F6" s="44" t="s">
        <v>12</v>
      </c>
      <c r="G6" s="44" t="s">
        <v>13</v>
      </c>
      <c r="H6" s="44" t="s">
        <v>14</v>
      </c>
      <c r="I6" s="44" t="s">
        <v>15</v>
      </c>
      <c r="J6" s="44" t="s">
        <v>16</v>
      </c>
      <c r="K6" s="44" t="s">
        <v>25</v>
      </c>
      <c r="L6" s="44" t="s">
        <v>32</v>
      </c>
      <c r="M6" s="44" t="s">
        <v>33</v>
      </c>
      <c r="N6" s="44" t="s">
        <v>34</v>
      </c>
      <c r="O6" s="45" t="s">
        <v>35</v>
      </c>
      <c r="P6" s="61" t="s">
        <v>36</v>
      </c>
    </row>
    <row r="7" spans="1:16" s="24" customFormat="1" ht="17.399999999999999" customHeight="1" x14ac:dyDescent="0.25">
      <c r="A7" s="83" t="s">
        <v>128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</row>
    <row r="8" spans="1:16" s="9" customFormat="1" ht="15.6" customHeight="1" x14ac:dyDescent="0.25">
      <c r="A8" s="43" t="s">
        <v>107</v>
      </c>
      <c r="B8" s="39">
        <f>B9+B26</f>
        <v>5727852.5999999996</v>
      </c>
      <c r="C8" s="39">
        <f>C9+C26</f>
        <v>20720.8</v>
      </c>
      <c r="D8" s="39">
        <f>B8+C8</f>
        <v>5748573.3999999994</v>
      </c>
      <c r="E8" s="39">
        <f>E9+E26</f>
        <v>29000</v>
      </c>
      <c r="F8" s="39">
        <f>D8+E8</f>
        <v>5777573.3999999994</v>
      </c>
      <c r="G8" s="39">
        <f>G9+G26</f>
        <v>51631.9</v>
      </c>
      <c r="H8" s="39">
        <f>F8+G8</f>
        <v>5829205.2999999998</v>
      </c>
      <c r="I8" s="39">
        <f>I9+I26</f>
        <v>221569.8</v>
      </c>
      <c r="J8" s="39">
        <f t="shared" ref="J8" si="0">H8+I8</f>
        <v>6050775.0999999996</v>
      </c>
      <c r="K8" s="39">
        <f>K9+K26</f>
        <v>81823.100000000006</v>
      </c>
      <c r="L8" s="39">
        <f>J8+K8</f>
        <v>6132598.1999999993</v>
      </c>
      <c r="M8" s="39">
        <f>M9+M26</f>
        <v>51553.7</v>
      </c>
      <c r="N8" s="59">
        <f>L8+M8</f>
        <v>6184151.8999999994</v>
      </c>
      <c r="O8" s="39">
        <f>O9+O26</f>
        <v>194996.6</v>
      </c>
      <c r="P8" s="62">
        <f>N8+O8</f>
        <v>6379148.4999999991</v>
      </c>
    </row>
    <row r="9" spans="1:16" s="53" customFormat="1" ht="21.6" customHeight="1" x14ac:dyDescent="0.25">
      <c r="A9" s="52" t="s">
        <v>26</v>
      </c>
      <c r="B9" s="39">
        <f>B10+B11+B12+B14+B15+B17+B18+B19+B20+B21+B22+B23+B24</f>
        <v>1087288.0000000002</v>
      </c>
      <c r="C9" s="39">
        <f>C10+C11+C12+C13+C14+C15+C17+C18+C19+C20+C21+C22+C23+C24+C25</f>
        <v>602.9</v>
      </c>
      <c r="D9" s="39">
        <f>C9+B9</f>
        <v>1087890.9000000001</v>
      </c>
      <c r="E9" s="39">
        <f>E10+E11+E12+E14+E15+E17+E18+E19+E20+E21+E22+E23+E24+E25</f>
        <v>0</v>
      </c>
      <c r="F9" s="39">
        <f>D9+E9</f>
        <v>1087890.9000000001</v>
      </c>
      <c r="G9" s="39">
        <f>G10+G11+G12+G14+G15+G17+G18+G19+G20+G21+G22+G23+G24+G25</f>
        <v>6967.5999999999995</v>
      </c>
      <c r="H9" s="39">
        <f>F9+G9</f>
        <v>1094858.5000000002</v>
      </c>
      <c r="I9" s="39">
        <f>I10+I11+I12+I14+I15+I16+I17+I18+I19+I20+I21+I22+I23+I24+I25</f>
        <v>47206.19999999999</v>
      </c>
      <c r="J9" s="39">
        <f>H9+I9</f>
        <v>1142064.7000000002</v>
      </c>
      <c r="K9" s="39">
        <f>K10+K11+K12+K14+K15+K18+K19+K20+K21+K22+K23+K24+K25</f>
        <v>0</v>
      </c>
      <c r="L9" s="39">
        <f>J9+K9</f>
        <v>1142064.7000000002</v>
      </c>
      <c r="M9" s="39">
        <f>M10+M11+M12+M14+M15+M18+M19+M20+M21+M22+M23+M24+M25</f>
        <v>0</v>
      </c>
      <c r="N9" s="39">
        <f>L9+M9</f>
        <v>1142064.7000000002</v>
      </c>
      <c r="O9" s="39">
        <f>O10+O11+O12+O13+O14+O15+O16+O17+O18+O19+O20+O21+O22+O23+O24+O25</f>
        <v>7032.7</v>
      </c>
      <c r="P9" s="62">
        <f t="shared" ref="P9:P32" si="1">N9+O9</f>
        <v>1149097.4000000001</v>
      </c>
    </row>
    <row r="10" spans="1:16" s="24" customFormat="1" ht="14.25" customHeight="1" x14ac:dyDescent="0.25">
      <c r="A10" s="3" t="s">
        <v>0</v>
      </c>
      <c r="B10" s="40">
        <v>726298.8</v>
      </c>
      <c r="C10" s="40">
        <v>0</v>
      </c>
      <c r="D10" s="40">
        <f t="shared" ref="D10:D22" si="2">B10+C10</f>
        <v>726298.8</v>
      </c>
      <c r="E10" s="40">
        <v>0</v>
      </c>
      <c r="F10" s="40">
        <f t="shared" ref="F10:F25" si="3">D10+E10</f>
        <v>726298.8</v>
      </c>
      <c r="G10" s="40">
        <v>0</v>
      </c>
      <c r="H10" s="40">
        <f>F10+G10</f>
        <v>726298.8</v>
      </c>
      <c r="I10" s="40">
        <v>0</v>
      </c>
      <c r="J10" s="40">
        <f>H10+I10</f>
        <v>726298.8</v>
      </c>
      <c r="K10" s="40">
        <v>0</v>
      </c>
      <c r="L10" s="40">
        <f>J10+K10</f>
        <v>726298.8</v>
      </c>
      <c r="M10" s="40">
        <v>0</v>
      </c>
      <c r="N10" s="40">
        <f t="shared" ref="N10:N32" si="4">L10+M10</f>
        <v>726298.8</v>
      </c>
      <c r="O10" s="40">
        <v>0</v>
      </c>
      <c r="P10" s="63">
        <f t="shared" si="1"/>
        <v>726298.8</v>
      </c>
    </row>
    <row r="11" spans="1:16" s="24" customFormat="1" x14ac:dyDescent="0.25">
      <c r="A11" s="3" t="s">
        <v>1</v>
      </c>
      <c r="B11" s="40">
        <v>9724</v>
      </c>
      <c r="C11" s="40">
        <v>0</v>
      </c>
      <c r="D11" s="40">
        <f t="shared" si="2"/>
        <v>9724</v>
      </c>
      <c r="E11" s="40">
        <v>0</v>
      </c>
      <c r="F11" s="40">
        <f t="shared" si="3"/>
        <v>9724</v>
      </c>
      <c r="G11" s="40">
        <v>700</v>
      </c>
      <c r="H11" s="40">
        <f t="shared" ref="H11:H25" si="5">F11+G11</f>
        <v>10424</v>
      </c>
      <c r="I11" s="40">
        <v>0</v>
      </c>
      <c r="J11" s="40">
        <f t="shared" ref="J11:J36" si="6">H11+I11</f>
        <v>10424</v>
      </c>
      <c r="K11" s="40">
        <v>0</v>
      </c>
      <c r="L11" s="40">
        <f t="shared" ref="L11:L25" si="7">J11+K11</f>
        <v>10424</v>
      </c>
      <c r="M11" s="40">
        <v>0</v>
      </c>
      <c r="N11" s="40">
        <f t="shared" si="4"/>
        <v>10424</v>
      </c>
      <c r="O11" s="40">
        <v>0</v>
      </c>
      <c r="P11" s="63">
        <f t="shared" si="1"/>
        <v>10424</v>
      </c>
    </row>
    <row r="12" spans="1:16" s="24" customFormat="1" ht="39.6" x14ac:dyDescent="0.25">
      <c r="A12" s="50" t="s">
        <v>111</v>
      </c>
      <c r="B12" s="40">
        <v>145271.79999999999</v>
      </c>
      <c r="C12" s="40">
        <v>0</v>
      </c>
      <c r="D12" s="40">
        <f t="shared" si="2"/>
        <v>145271.79999999999</v>
      </c>
      <c r="E12" s="40">
        <v>0</v>
      </c>
      <c r="F12" s="40">
        <f t="shared" si="3"/>
        <v>145271.79999999999</v>
      </c>
      <c r="G12" s="40">
        <v>0</v>
      </c>
      <c r="H12" s="40">
        <f t="shared" si="5"/>
        <v>145271.79999999999</v>
      </c>
      <c r="I12" s="40">
        <v>42413.2</v>
      </c>
      <c r="J12" s="40">
        <f t="shared" si="6"/>
        <v>187685</v>
      </c>
      <c r="K12" s="40">
        <v>0</v>
      </c>
      <c r="L12" s="40">
        <f t="shared" si="7"/>
        <v>187685</v>
      </c>
      <c r="M12" s="40">
        <v>0</v>
      </c>
      <c r="N12" s="40">
        <f t="shared" si="4"/>
        <v>187685</v>
      </c>
      <c r="O12" s="40">
        <v>7711.9</v>
      </c>
      <c r="P12" s="63">
        <f t="shared" si="1"/>
        <v>195396.9</v>
      </c>
    </row>
    <row r="13" spans="1:16" s="24" customFormat="1" ht="26.4" x14ac:dyDescent="0.25">
      <c r="A13" s="50" t="s">
        <v>136</v>
      </c>
      <c r="B13" s="40">
        <v>0</v>
      </c>
      <c r="C13" s="40">
        <v>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55.3</v>
      </c>
      <c r="P13" s="63">
        <f>N13+O13</f>
        <v>55.3</v>
      </c>
    </row>
    <row r="14" spans="1:16" s="24" customFormat="1" x14ac:dyDescent="0.25">
      <c r="A14" s="51" t="s">
        <v>112</v>
      </c>
      <c r="B14" s="40">
        <v>312</v>
      </c>
      <c r="C14" s="40">
        <v>0</v>
      </c>
      <c r="D14" s="40">
        <f t="shared" si="2"/>
        <v>312</v>
      </c>
      <c r="E14" s="40">
        <v>0</v>
      </c>
      <c r="F14" s="40">
        <f t="shared" si="3"/>
        <v>312</v>
      </c>
      <c r="G14" s="40">
        <v>0</v>
      </c>
      <c r="H14" s="40">
        <f t="shared" si="5"/>
        <v>312</v>
      </c>
      <c r="I14" s="40">
        <v>0</v>
      </c>
      <c r="J14" s="40">
        <f t="shared" si="6"/>
        <v>312</v>
      </c>
      <c r="K14" s="40">
        <v>0</v>
      </c>
      <c r="L14" s="40">
        <f t="shared" si="7"/>
        <v>312</v>
      </c>
      <c r="M14" s="40">
        <v>0</v>
      </c>
      <c r="N14" s="40">
        <f t="shared" si="4"/>
        <v>312</v>
      </c>
      <c r="O14" s="40">
        <v>-222</v>
      </c>
      <c r="P14" s="63">
        <f t="shared" si="1"/>
        <v>90</v>
      </c>
    </row>
    <row r="15" spans="1:16" s="24" customFormat="1" ht="28.8" customHeight="1" x14ac:dyDescent="0.25">
      <c r="A15" s="49" t="s">
        <v>28</v>
      </c>
      <c r="B15" s="40">
        <v>6605</v>
      </c>
      <c r="C15" s="40">
        <v>0</v>
      </c>
      <c r="D15" s="40">
        <f t="shared" si="2"/>
        <v>6605</v>
      </c>
      <c r="E15" s="40">
        <v>0</v>
      </c>
      <c r="F15" s="40">
        <f t="shared" si="3"/>
        <v>6605</v>
      </c>
      <c r="G15" s="40">
        <v>0</v>
      </c>
      <c r="H15" s="40">
        <f t="shared" si="5"/>
        <v>6605</v>
      </c>
      <c r="I15" s="40">
        <v>0</v>
      </c>
      <c r="J15" s="40">
        <f t="shared" si="6"/>
        <v>6605</v>
      </c>
      <c r="K15" s="40">
        <v>0</v>
      </c>
      <c r="L15" s="40">
        <f t="shared" si="7"/>
        <v>6605</v>
      </c>
      <c r="M15" s="40">
        <v>0</v>
      </c>
      <c r="N15" s="40">
        <f t="shared" si="4"/>
        <v>6605</v>
      </c>
      <c r="O15" s="40">
        <v>-2605</v>
      </c>
      <c r="P15" s="63">
        <f t="shared" si="1"/>
        <v>4000</v>
      </c>
    </row>
    <row r="16" spans="1:16" s="24" customFormat="1" x14ac:dyDescent="0.25">
      <c r="A16" s="49" t="s">
        <v>133</v>
      </c>
      <c r="B16" s="40">
        <v>0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16.5</v>
      </c>
      <c r="J16" s="40">
        <f>H16+I16</f>
        <v>16.5</v>
      </c>
      <c r="K16" s="40">
        <v>0</v>
      </c>
      <c r="L16" s="40">
        <f t="shared" si="7"/>
        <v>16.5</v>
      </c>
      <c r="M16" s="40">
        <v>0</v>
      </c>
      <c r="N16" s="40">
        <f t="shared" si="4"/>
        <v>16.5</v>
      </c>
      <c r="O16" s="40">
        <v>0.8</v>
      </c>
      <c r="P16" s="63">
        <f t="shared" si="1"/>
        <v>17.3</v>
      </c>
    </row>
    <row r="17" spans="1:16" s="24" customFormat="1" x14ac:dyDescent="0.25">
      <c r="A17" s="49" t="s">
        <v>114</v>
      </c>
      <c r="B17" s="40">
        <v>8544.5</v>
      </c>
      <c r="C17" s="40">
        <v>0</v>
      </c>
      <c r="D17" s="40">
        <f t="shared" si="2"/>
        <v>8544.5</v>
      </c>
      <c r="E17" s="40">
        <v>0</v>
      </c>
      <c r="F17" s="40">
        <f t="shared" si="3"/>
        <v>8544.5</v>
      </c>
      <c r="G17" s="40">
        <v>0</v>
      </c>
      <c r="H17" s="40">
        <f t="shared" si="5"/>
        <v>8544.5</v>
      </c>
      <c r="I17" s="40"/>
      <c r="J17" s="40">
        <f t="shared" si="6"/>
        <v>8544.5</v>
      </c>
      <c r="K17" s="40">
        <v>0</v>
      </c>
      <c r="L17" s="40">
        <f t="shared" si="7"/>
        <v>8544.5</v>
      </c>
      <c r="M17" s="40">
        <v>0</v>
      </c>
      <c r="N17" s="40">
        <f t="shared" si="4"/>
        <v>8544.5</v>
      </c>
      <c r="O17" s="40">
        <v>0</v>
      </c>
      <c r="P17" s="63">
        <f t="shared" si="1"/>
        <v>8544.5</v>
      </c>
    </row>
    <row r="18" spans="1:16" s="24" customFormat="1" x14ac:dyDescent="0.25">
      <c r="A18" s="3" t="s">
        <v>29</v>
      </c>
      <c r="B18" s="40">
        <v>15300</v>
      </c>
      <c r="C18" s="40">
        <v>0</v>
      </c>
      <c r="D18" s="40">
        <f t="shared" si="2"/>
        <v>15300</v>
      </c>
      <c r="E18" s="40">
        <v>0</v>
      </c>
      <c r="F18" s="40">
        <f t="shared" si="3"/>
        <v>15300</v>
      </c>
      <c r="G18" s="40">
        <v>0</v>
      </c>
      <c r="H18" s="40">
        <f t="shared" si="5"/>
        <v>15300</v>
      </c>
      <c r="I18" s="40">
        <v>0</v>
      </c>
      <c r="J18" s="40">
        <f t="shared" si="6"/>
        <v>15300</v>
      </c>
      <c r="K18" s="40">
        <v>0</v>
      </c>
      <c r="L18" s="40">
        <f t="shared" si="7"/>
        <v>15300</v>
      </c>
      <c r="M18" s="40">
        <v>0</v>
      </c>
      <c r="N18" s="40">
        <f t="shared" si="4"/>
        <v>15300</v>
      </c>
      <c r="O18" s="40">
        <v>-6114</v>
      </c>
      <c r="P18" s="63">
        <f t="shared" si="1"/>
        <v>9186</v>
      </c>
    </row>
    <row r="19" spans="1:16" s="24" customFormat="1" x14ac:dyDescent="0.25">
      <c r="A19" s="3" t="s">
        <v>30</v>
      </c>
      <c r="B19" s="40">
        <v>10100</v>
      </c>
      <c r="C19" s="40">
        <v>0</v>
      </c>
      <c r="D19" s="40">
        <f t="shared" si="2"/>
        <v>10100</v>
      </c>
      <c r="E19" s="40">
        <v>0</v>
      </c>
      <c r="F19" s="40">
        <f t="shared" si="3"/>
        <v>10100</v>
      </c>
      <c r="G19" s="40">
        <v>0</v>
      </c>
      <c r="H19" s="40">
        <f t="shared" si="5"/>
        <v>10100</v>
      </c>
      <c r="I19" s="40">
        <v>0</v>
      </c>
      <c r="J19" s="40">
        <f t="shared" si="6"/>
        <v>10100</v>
      </c>
      <c r="K19" s="40">
        <v>0</v>
      </c>
      <c r="L19" s="40">
        <f t="shared" si="7"/>
        <v>10100</v>
      </c>
      <c r="M19" s="40">
        <v>0</v>
      </c>
      <c r="N19" s="40">
        <f t="shared" si="4"/>
        <v>10100</v>
      </c>
      <c r="O19" s="40">
        <v>4045</v>
      </c>
      <c r="P19" s="63">
        <f t="shared" si="1"/>
        <v>14145</v>
      </c>
    </row>
    <row r="20" spans="1:16" s="53" customFormat="1" ht="19.2" customHeight="1" x14ac:dyDescent="0.25">
      <c r="A20" s="58" t="s">
        <v>2</v>
      </c>
      <c r="B20" s="40">
        <v>106147.9</v>
      </c>
      <c r="C20" s="40">
        <v>1199.5999999999999</v>
      </c>
      <c r="D20" s="40">
        <f t="shared" si="2"/>
        <v>107347.5</v>
      </c>
      <c r="E20" s="40">
        <v>0</v>
      </c>
      <c r="F20" s="40">
        <f t="shared" si="3"/>
        <v>107347.5</v>
      </c>
      <c r="G20" s="40">
        <v>600.79999999999995</v>
      </c>
      <c r="H20" s="40">
        <f t="shared" si="5"/>
        <v>107948.3</v>
      </c>
      <c r="I20" s="40">
        <v>129.69999999999999</v>
      </c>
      <c r="J20" s="40">
        <f t="shared" si="6"/>
        <v>108078</v>
      </c>
      <c r="K20" s="40">
        <v>0</v>
      </c>
      <c r="L20" s="40">
        <f t="shared" si="7"/>
        <v>108078</v>
      </c>
      <c r="M20" s="40">
        <v>0</v>
      </c>
      <c r="N20" s="40">
        <f t="shared" si="4"/>
        <v>108078</v>
      </c>
      <c r="O20" s="40">
        <v>3256.4</v>
      </c>
      <c r="P20" s="63">
        <f t="shared" si="1"/>
        <v>111334.39999999999</v>
      </c>
    </row>
    <row r="21" spans="1:16" s="24" customFormat="1" ht="26.4" x14ac:dyDescent="0.25">
      <c r="A21" s="3" t="s">
        <v>31</v>
      </c>
      <c r="B21" s="40">
        <v>2675.8</v>
      </c>
      <c r="C21" s="40">
        <v>-1070.3</v>
      </c>
      <c r="D21" s="40">
        <f t="shared" si="2"/>
        <v>1605.5000000000002</v>
      </c>
      <c r="E21" s="40">
        <v>0</v>
      </c>
      <c r="F21" s="40">
        <f t="shared" si="3"/>
        <v>1605.5000000000002</v>
      </c>
      <c r="G21" s="40">
        <v>0</v>
      </c>
      <c r="H21" s="40">
        <f t="shared" si="5"/>
        <v>1605.5000000000002</v>
      </c>
      <c r="I21" s="40">
        <v>0</v>
      </c>
      <c r="J21" s="40">
        <f t="shared" si="6"/>
        <v>1605.5000000000002</v>
      </c>
      <c r="K21" s="40">
        <v>0</v>
      </c>
      <c r="L21" s="40">
        <f t="shared" si="7"/>
        <v>1605.5000000000002</v>
      </c>
      <c r="M21" s="40">
        <v>0</v>
      </c>
      <c r="N21" s="40">
        <f t="shared" si="4"/>
        <v>1605.5000000000002</v>
      </c>
      <c r="O21" s="40">
        <v>34.5</v>
      </c>
      <c r="P21" s="63">
        <f t="shared" si="1"/>
        <v>1640.0000000000002</v>
      </c>
    </row>
    <row r="22" spans="1:16" s="24" customFormat="1" ht="27" customHeight="1" x14ac:dyDescent="0.25">
      <c r="A22" s="3" t="s">
        <v>3</v>
      </c>
      <c r="B22" s="40">
        <v>4422.5</v>
      </c>
      <c r="C22" s="40">
        <v>122.9</v>
      </c>
      <c r="D22" s="40">
        <f t="shared" si="2"/>
        <v>4545.3999999999996</v>
      </c>
      <c r="E22" s="40">
        <v>0</v>
      </c>
      <c r="F22" s="40">
        <f t="shared" si="3"/>
        <v>4545.3999999999996</v>
      </c>
      <c r="G22" s="40">
        <v>93.1</v>
      </c>
      <c r="H22" s="40">
        <f t="shared" si="5"/>
        <v>4638.5</v>
      </c>
      <c r="I22" s="40">
        <v>2.1</v>
      </c>
      <c r="J22" s="40">
        <f t="shared" si="6"/>
        <v>4640.6000000000004</v>
      </c>
      <c r="K22" s="40">
        <v>0</v>
      </c>
      <c r="L22" s="40">
        <f t="shared" si="7"/>
        <v>4640.6000000000004</v>
      </c>
      <c r="M22" s="40">
        <v>0</v>
      </c>
      <c r="N22" s="40">
        <f t="shared" si="4"/>
        <v>4640.6000000000004</v>
      </c>
      <c r="O22" s="40">
        <v>-190.5</v>
      </c>
      <c r="P22" s="63">
        <f t="shared" si="1"/>
        <v>4450.1000000000004</v>
      </c>
    </row>
    <row r="23" spans="1:16" s="24" customFormat="1" ht="26.4" x14ac:dyDescent="0.25">
      <c r="A23" s="3" t="s">
        <v>4</v>
      </c>
      <c r="B23" s="40">
        <v>39771</v>
      </c>
      <c r="C23" s="40">
        <v>350.7</v>
      </c>
      <c r="D23" s="40">
        <f>B23+C23</f>
        <v>40121.699999999997</v>
      </c>
      <c r="E23" s="40">
        <v>0</v>
      </c>
      <c r="F23" s="40">
        <f t="shared" si="3"/>
        <v>40121.699999999997</v>
      </c>
      <c r="G23" s="40">
        <v>5137.7</v>
      </c>
      <c r="H23" s="40">
        <f t="shared" si="5"/>
        <v>45259.399999999994</v>
      </c>
      <c r="I23" s="40">
        <v>4644.7</v>
      </c>
      <c r="J23" s="40">
        <f t="shared" si="6"/>
        <v>49904.099999999991</v>
      </c>
      <c r="K23" s="40">
        <v>0</v>
      </c>
      <c r="L23" s="40">
        <f t="shared" si="7"/>
        <v>49904.099999999991</v>
      </c>
      <c r="M23" s="40">
        <v>0</v>
      </c>
      <c r="N23" s="40">
        <f t="shared" si="4"/>
        <v>49904.099999999991</v>
      </c>
      <c r="O23" s="40">
        <v>1052.5999999999999</v>
      </c>
      <c r="P23" s="63">
        <f t="shared" si="1"/>
        <v>50956.69999999999</v>
      </c>
    </row>
    <row r="24" spans="1:16" s="24" customFormat="1" ht="26.4" x14ac:dyDescent="0.25">
      <c r="A24" s="3" t="s">
        <v>5</v>
      </c>
      <c r="B24" s="40">
        <v>12114.7</v>
      </c>
      <c r="C24" s="40">
        <v>0</v>
      </c>
      <c r="D24" s="40">
        <f t="shared" ref="D24:D32" si="8">B24+C24</f>
        <v>12114.7</v>
      </c>
      <c r="E24" s="40">
        <v>0</v>
      </c>
      <c r="F24" s="40">
        <f t="shared" si="3"/>
        <v>12114.7</v>
      </c>
      <c r="G24" s="40">
        <v>0</v>
      </c>
      <c r="H24" s="40">
        <f t="shared" si="5"/>
        <v>12114.7</v>
      </c>
      <c r="I24" s="40">
        <v>0</v>
      </c>
      <c r="J24" s="40">
        <f t="shared" si="6"/>
        <v>12114.7</v>
      </c>
      <c r="K24" s="40">
        <v>0</v>
      </c>
      <c r="L24" s="40">
        <f t="shared" si="7"/>
        <v>12114.7</v>
      </c>
      <c r="M24" s="40">
        <v>0</v>
      </c>
      <c r="N24" s="40">
        <f t="shared" si="4"/>
        <v>12114.7</v>
      </c>
      <c r="O24" s="40">
        <v>0</v>
      </c>
      <c r="P24" s="63">
        <f t="shared" si="1"/>
        <v>12114.7</v>
      </c>
    </row>
    <row r="25" spans="1:16" s="24" customFormat="1" x14ac:dyDescent="0.25">
      <c r="A25" s="3" t="s">
        <v>113</v>
      </c>
      <c r="B25" s="40">
        <v>0</v>
      </c>
      <c r="C25" s="40">
        <v>0</v>
      </c>
      <c r="D25" s="40">
        <f t="shared" si="8"/>
        <v>0</v>
      </c>
      <c r="E25" s="40">
        <v>0</v>
      </c>
      <c r="F25" s="40">
        <f t="shared" si="3"/>
        <v>0</v>
      </c>
      <c r="G25" s="40">
        <v>436</v>
      </c>
      <c r="H25" s="40">
        <f t="shared" si="5"/>
        <v>436</v>
      </c>
      <c r="I25" s="40">
        <v>0</v>
      </c>
      <c r="J25" s="40">
        <f t="shared" si="6"/>
        <v>436</v>
      </c>
      <c r="K25" s="40">
        <v>0</v>
      </c>
      <c r="L25" s="40">
        <f t="shared" si="7"/>
        <v>436</v>
      </c>
      <c r="M25" s="40">
        <v>0</v>
      </c>
      <c r="N25" s="40">
        <f t="shared" si="4"/>
        <v>436</v>
      </c>
      <c r="O25" s="40">
        <v>7.7</v>
      </c>
      <c r="P25" s="63">
        <f>N25+O25</f>
        <v>443.7</v>
      </c>
    </row>
    <row r="26" spans="1:16" s="24" customFormat="1" ht="13.2" customHeight="1" x14ac:dyDescent="0.25">
      <c r="A26" s="5" t="s">
        <v>17</v>
      </c>
      <c r="B26" s="39">
        <f>B27+B33+B36</f>
        <v>4640564.5999999996</v>
      </c>
      <c r="C26" s="39">
        <f>C27+C33+C34+C35+C36</f>
        <v>20117.899999999998</v>
      </c>
      <c r="D26" s="39">
        <f>D27+D33+D36</f>
        <v>4660682.4999999991</v>
      </c>
      <c r="E26" s="39">
        <f>E27+E33+E36+E34</f>
        <v>29000</v>
      </c>
      <c r="F26" s="39">
        <f>D26+E26</f>
        <v>4689682.4999999991</v>
      </c>
      <c r="G26" s="39">
        <f>G27+G33+G34</f>
        <v>44664.3</v>
      </c>
      <c r="H26" s="39">
        <f>H27+H33+H36</f>
        <v>4734296.8</v>
      </c>
      <c r="I26" s="39">
        <f>I27+I33+I34+I36</f>
        <v>174363.6</v>
      </c>
      <c r="J26" s="39">
        <f>J27+J33+J34+J36</f>
        <v>4908710.3999999994</v>
      </c>
      <c r="K26" s="39">
        <f>K27+K33+K34+K35+K36</f>
        <v>81823.100000000006</v>
      </c>
      <c r="L26" s="39">
        <f>J26+K26</f>
        <v>4990533.4999999991</v>
      </c>
      <c r="M26" s="39">
        <f>M27+M33+M36+M34+M35</f>
        <v>51553.7</v>
      </c>
      <c r="N26" s="39">
        <f>L26+M26</f>
        <v>5042087.1999999993</v>
      </c>
      <c r="O26" s="39">
        <f>O27+O33+O34+O35+O36</f>
        <v>187963.9</v>
      </c>
      <c r="P26" s="62">
        <f>N26+O26</f>
        <v>5230051.0999999996</v>
      </c>
    </row>
    <row r="27" spans="1:16" s="24" customFormat="1" ht="39.6" x14ac:dyDescent="0.25">
      <c r="A27" s="6" t="s">
        <v>6</v>
      </c>
      <c r="B27" s="40">
        <f>B29+B30+B31+B32</f>
        <v>4640564.5999999996</v>
      </c>
      <c r="C27" s="40">
        <f>C29+C30+C31+C32</f>
        <v>20240.8</v>
      </c>
      <c r="D27" s="40">
        <f>D29+D30+D31+D32</f>
        <v>4660805.3999999994</v>
      </c>
      <c r="E27" s="40">
        <f>E29+E30+E31+E32</f>
        <v>29000</v>
      </c>
      <c r="F27" s="40">
        <f>D27+E27</f>
        <v>4689805.3999999994</v>
      </c>
      <c r="G27" s="39">
        <f>G29+G30+G31+G32</f>
        <v>43778.400000000001</v>
      </c>
      <c r="H27" s="39">
        <f>F27+G27</f>
        <v>4733583.8</v>
      </c>
      <c r="I27" s="39">
        <f>I29+I30+I31+I32</f>
        <v>161827.70000000001</v>
      </c>
      <c r="J27" s="39">
        <f t="shared" si="6"/>
        <v>4895411.5</v>
      </c>
      <c r="K27" s="39">
        <f>K29+K30+K31+K32</f>
        <v>80468.700000000012</v>
      </c>
      <c r="L27" s="39">
        <f>J27+K27</f>
        <v>4975880.2</v>
      </c>
      <c r="M27" s="39">
        <f>M29+M30+M31+M32</f>
        <v>44895.7</v>
      </c>
      <c r="N27" s="39">
        <f t="shared" si="4"/>
        <v>5020775.9000000004</v>
      </c>
      <c r="O27" s="39">
        <f>O29+O30+O31+O32</f>
        <v>185035.4</v>
      </c>
      <c r="P27" s="62">
        <f t="shared" si="1"/>
        <v>5205811.3000000007</v>
      </c>
    </row>
    <row r="28" spans="1:16" s="24" customFormat="1" x14ac:dyDescent="0.25">
      <c r="A28" s="7" t="s">
        <v>19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63"/>
    </row>
    <row r="29" spans="1:16" s="24" customFormat="1" x14ac:dyDescent="0.25">
      <c r="A29" s="7" t="s">
        <v>20</v>
      </c>
      <c r="B29" s="40">
        <v>845534.4</v>
      </c>
      <c r="C29" s="40">
        <v>0</v>
      </c>
      <c r="D29" s="40">
        <f t="shared" si="8"/>
        <v>845534.4</v>
      </c>
      <c r="E29" s="40">
        <v>0</v>
      </c>
      <c r="F29" s="40">
        <f>D29+E29</f>
        <v>845534.4</v>
      </c>
      <c r="G29" s="40">
        <v>0</v>
      </c>
      <c r="H29" s="40">
        <f>F29+G29</f>
        <v>845534.4</v>
      </c>
      <c r="I29" s="40">
        <v>42984.9</v>
      </c>
      <c r="J29" s="40">
        <f t="shared" si="6"/>
        <v>888519.3</v>
      </c>
      <c r="K29" s="40">
        <v>19411.2</v>
      </c>
      <c r="L29" s="40">
        <f>J29+K29</f>
        <v>907930.5</v>
      </c>
      <c r="M29" s="40">
        <v>40412.699999999997</v>
      </c>
      <c r="N29" s="40">
        <f t="shared" si="4"/>
        <v>948343.2</v>
      </c>
      <c r="O29" s="40">
        <v>0</v>
      </c>
      <c r="P29" s="63">
        <f t="shared" si="1"/>
        <v>948343.2</v>
      </c>
    </row>
    <row r="30" spans="1:16" s="24" customFormat="1" x14ac:dyDescent="0.25">
      <c r="A30" s="7" t="s">
        <v>21</v>
      </c>
      <c r="B30" s="40">
        <v>1227025.8999999999</v>
      </c>
      <c r="C30" s="40">
        <v>0</v>
      </c>
      <c r="D30" s="40">
        <f t="shared" si="8"/>
        <v>1227025.8999999999</v>
      </c>
      <c r="E30" s="40">
        <v>0</v>
      </c>
      <c r="F30" s="40">
        <f t="shared" ref="F30:F32" si="9">D30+E30</f>
        <v>1227025.8999999999</v>
      </c>
      <c r="G30" s="40">
        <v>31767.3</v>
      </c>
      <c r="H30" s="40">
        <f t="shared" ref="H30:H32" si="10">F30+G30</f>
        <v>1258793.2</v>
      </c>
      <c r="I30" s="40">
        <v>11411.7</v>
      </c>
      <c r="J30" s="40">
        <f t="shared" si="6"/>
        <v>1270204.8999999999</v>
      </c>
      <c r="K30" s="40">
        <v>25182.400000000001</v>
      </c>
      <c r="L30" s="40">
        <f>J30+K30</f>
        <v>1295387.2999999998</v>
      </c>
      <c r="M30" s="40">
        <v>17168</v>
      </c>
      <c r="N30" s="40">
        <f t="shared" si="4"/>
        <v>1312555.2999999998</v>
      </c>
      <c r="O30" s="40">
        <v>12872.9</v>
      </c>
      <c r="P30" s="63">
        <f t="shared" si="1"/>
        <v>1325428.1999999997</v>
      </c>
    </row>
    <row r="31" spans="1:16" s="24" customFormat="1" x14ac:dyDescent="0.25">
      <c r="A31" s="7" t="s">
        <v>22</v>
      </c>
      <c r="B31" s="40">
        <v>2410607.9</v>
      </c>
      <c r="C31" s="40">
        <v>0</v>
      </c>
      <c r="D31" s="40">
        <f t="shared" si="8"/>
        <v>2410607.9</v>
      </c>
      <c r="E31" s="40">
        <v>0</v>
      </c>
      <c r="F31" s="40">
        <f t="shared" si="9"/>
        <v>2410607.9</v>
      </c>
      <c r="G31" s="40">
        <v>6378.7</v>
      </c>
      <c r="H31" s="40">
        <f t="shared" si="10"/>
        <v>2416986.6</v>
      </c>
      <c r="I31" s="40">
        <v>95330.9</v>
      </c>
      <c r="J31" s="40">
        <f t="shared" si="6"/>
        <v>2512317.5</v>
      </c>
      <c r="K31" s="40">
        <v>3574.1</v>
      </c>
      <c r="L31" s="40">
        <f t="shared" ref="L31:L32" si="11">J31+K31</f>
        <v>2515891.6</v>
      </c>
      <c r="M31" s="40">
        <v>-11197.2</v>
      </c>
      <c r="N31" s="40">
        <f t="shared" si="4"/>
        <v>2504694.4</v>
      </c>
      <c r="O31" s="40">
        <v>-31137</v>
      </c>
      <c r="P31" s="63">
        <f t="shared" si="1"/>
        <v>2473557.4</v>
      </c>
    </row>
    <row r="32" spans="1:16" s="24" customFormat="1" x14ac:dyDescent="0.25">
      <c r="A32" s="7" t="s">
        <v>23</v>
      </c>
      <c r="B32" s="40">
        <v>157396.4</v>
      </c>
      <c r="C32" s="40">
        <v>20240.8</v>
      </c>
      <c r="D32" s="40">
        <f t="shared" si="8"/>
        <v>177637.19999999998</v>
      </c>
      <c r="E32" s="40">
        <v>29000</v>
      </c>
      <c r="F32" s="40">
        <f t="shared" si="9"/>
        <v>206637.19999999998</v>
      </c>
      <c r="G32" s="40">
        <v>5632.4</v>
      </c>
      <c r="H32" s="40">
        <f t="shared" si="10"/>
        <v>212269.59999999998</v>
      </c>
      <c r="I32" s="40">
        <v>12100.2</v>
      </c>
      <c r="J32" s="40">
        <f t="shared" si="6"/>
        <v>224369.8</v>
      </c>
      <c r="K32" s="40">
        <v>32301</v>
      </c>
      <c r="L32" s="40">
        <f t="shared" si="11"/>
        <v>256670.8</v>
      </c>
      <c r="M32" s="40">
        <v>-1487.8</v>
      </c>
      <c r="N32" s="40">
        <f t="shared" si="4"/>
        <v>255183</v>
      </c>
      <c r="O32" s="40">
        <v>203299.5</v>
      </c>
      <c r="P32" s="63">
        <f t="shared" si="1"/>
        <v>458482.5</v>
      </c>
    </row>
    <row r="33" spans="1:16" s="24" customFormat="1" ht="39.6" x14ac:dyDescent="0.25">
      <c r="A33" s="6" t="s">
        <v>117</v>
      </c>
      <c r="B33" s="40">
        <v>0</v>
      </c>
      <c r="C33" s="40">
        <v>0</v>
      </c>
      <c r="D33" s="40">
        <v>0</v>
      </c>
      <c r="E33" s="40">
        <v>0</v>
      </c>
      <c r="F33" s="40">
        <f>D33+E33</f>
        <v>0</v>
      </c>
      <c r="G33" s="40">
        <v>835.9</v>
      </c>
      <c r="H33" s="40">
        <f>F33+G33</f>
        <v>835.9</v>
      </c>
      <c r="I33" s="40">
        <v>402.9</v>
      </c>
      <c r="J33" s="40">
        <f t="shared" si="6"/>
        <v>1238.8</v>
      </c>
      <c r="K33" s="40">
        <v>62</v>
      </c>
      <c r="L33" s="40">
        <f>J33+K33</f>
        <v>1300.8</v>
      </c>
      <c r="M33" s="40">
        <v>0</v>
      </c>
      <c r="N33" s="40">
        <f>L33+M33</f>
        <v>1300.8</v>
      </c>
      <c r="O33" s="40">
        <v>354.7</v>
      </c>
      <c r="P33" s="63">
        <f>N33+O33</f>
        <v>1655.5</v>
      </c>
    </row>
    <row r="34" spans="1:16" s="24" customFormat="1" ht="26.4" x14ac:dyDescent="0.25">
      <c r="A34" s="6" t="s">
        <v>120</v>
      </c>
      <c r="B34" s="40">
        <v>0</v>
      </c>
      <c r="C34" s="40">
        <v>0</v>
      </c>
      <c r="D34" s="40">
        <v>0</v>
      </c>
      <c r="E34" s="40">
        <v>0</v>
      </c>
      <c r="F34" s="40">
        <f>D34+E34</f>
        <v>0</v>
      </c>
      <c r="G34" s="40">
        <v>50</v>
      </c>
      <c r="H34" s="40">
        <f>F34+G34</f>
        <v>50</v>
      </c>
      <c r="I34" s="40">
        <v>12133</v>
      </c>
      <c r="J34" s="40">
        <f t="shared" si="6"/>
        <v>12183</v>
      </c>
      <c r="K34" s="40">
        <v>-10707.6</v>
      </c>
      <c r="L34" s="40">
        <f>J34+K34</f>
        <v>1475.3999999999996</v>
      </c>
      <c r="M34" s="40">
        <v>6658</v>
      </c>
      <c r="N34" s="40">
        <f>L34+M34</f>
        <v>8133.4</v>
      </c>
      <c r="O34" s="40">
        <v>2636.3</v>
      </c>
      <c r="P34" s="63">
        <f>N34+O34</f>
        <v>10769.7</v>
      </c>
    </row>
    <row r="35" spans="1:16" s="24" customFormat="1" x14ac:dyDescent="0.25">
      <c r="A35" s="6" t="s">
        <v>121</v>
      </c>
      <c r="B35" s="40">
        <v>0</v>
      </c>
      <c r="C35" s="40">
        <v>0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12000</v>
      </c>
      <c r="L35" s="40">
        <f>J35+K35</f>
        <v>12000</v>
      </c>
      <c r="M35" s="40">
        <v>0</v>
      </c>
      <c r="N35" s="40">
        <f>L35+M35</f>
        <v>12000</v>
      </c>
      <c r="O35" s="40">
        <v>0</v>
      </c>
      <c r="P35" s="63">
        <f>N35+O35</f>
        <v>12000</v>
      </c>
    </row>
    <row r="36" spans="1:16" s="24" customFormat="1" ht="52.8" x14ac:dyDescent="0.25">
      <c r="A36" s="6" t="s">
        <v>24</v>
      </c>
      <c r="B36" s="40">
        <v>0</v>
      </c>
      <c r="C36" s="40">
        <v>-122.9</v>
      </c>
      <c r="D36" s="40">
        <f>B36+C36</f>
        <v>-122.9</v>
      </c>
      <c r="E36" s="40">
        <v>0</v>
      </c>
      <c r="F36" s="41">
        <f>D36+E36</f>
        <v>-122.9</v>
      </c>
      <c r="G36" s="40">
        <v>0</v>
      </c>
      <c r="H36" s="40">
        <f>F36+G36</f>
        <v>-122.9</v>
      </c>
      <c r="I36" s="40">
        <v>0</v>
      </c>
      <c r="J36" s="40">
        <f t="shared" si="6"/>
        <v>-122.9</v>
      </c>
      <c r="K36" s="40">
        <v>0</v>
      </c>
      <c r="L36" s="40">
        <f>J36+K36</f>
        <v>-122.9</v>
      </c>
      <c r="M36" s="40">
        <v>0</v>
      </c>
      <c r="N36" s="40">
        <f>L36+M36</f>
        <v>-122.9</v>
      </c>
      <c r="O36" s="40">
        <v>-62.5</v>
      </c>
      <c r="P36" s="63">
        <f>N36+O36</f>
        <v>-185.4</v>
      </c>
    </row>
    <row r="38" spans="1:16" x14ac:dyDescent="0.25">
      <c r="E38" s="4"/>
    </row>
  </sheetData>
  <customSheetViews>
    <customSheetView guid="{7E57BABF-6F8C-4E26-A3F1-A6DB608DBA99}" showPageBreaks="1" printArea="1" topLeftCell="F1">
      <selection activeCell="A11" sqref="A11"/>
      <pageMargins left="0.11811023622047245" right="0.11811023622047245" top="0.35433070866141736" bottom="0.35433070866141736" header="0" footer="0"/>
      <pageSetup paperSize="9" scale="85" orientation="landscape" r:id="rId1"/>
    </customSheetView>
  </customSheetViews>
  <mergeCells count="25">
    <mergeCell ref="A1:M1"/>
    <mergeCell ref="A3:A5"/>
    <mergeCell ref="B3:B5"/>
    <mergeCell ref="C3:C4"/>
    <mergeCell ref="D3:D4"/>
    <mergeCell ref="E3:E4"/>
    <mergeCell ref="F3:F4"/>
    <mergeCell ref="J3:J4"/>
    <mergeCell ref="L3:L4"/>
    <mergeCell ref="M3:M4"/>
    <mergeCell ref="A7:P7"/>
    <mergeCell ref="P3:P4"/>
    <mergeCell ref="K3:K4"/>
    <mergeCell ref="C5:D5"/>
    <mergeCell ref="E5:F5"/>
    <mergeCell ref="G5:H5"/>
    <mergeCell ref="I5:J5"/>
    <mergeCell ref="K5:L5"/>
    <mergeCell ref="M5:N5"/>
    <mergeCell ref="O5:P5"/>
    <mergeCell ref="G3:G4"/>
    <mergeCell ref="H3:H4"/>
    <mergeCell ref="I3:I4"/>
    <mergeCell ref="N3:N4"/>
    <mergeCell ref="O3:O4"/>
  </mergeCells>
  <pageMargins left="0.19685039370078741" right="0.19685039370078741" top="0.78740157480314965" bottom="0.19685039370078741" header="0" footer="0"/>
  <pageSetup paperSize="9" scale="64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7"/>
  <sheetViews>
    <sheetView zoomScaleNormal="100" workbookViewId="0">
      <pane xSplit="3" ySplit="10" topLeftCell="K11" activePane="bottomRight" state="frozen"/>
      <selection pane="topRight" activeCell="D1" sqref="D1"/>
      <selection pane="bottomLeft" activeCell="A9" sqref="A9"/>
      <selection pane="bottomRight" activeCell="S13" sqref="S13"/>
    </sheetView>
  </sheetViews>
  <sheetFormatPr defaultRowHeight="13.2" x14ac:dyDescent="0.25"/>
  <cols>
    <col min="1" max="1" width="47.33203125" customWidth="1"/>
    <col min="2" max="2" width="6.88671875" customWidth="1"/>
    <col min="3" max="3" width="8.44140625" customWidth="1"/>
    <col min="4" max="4" width="13.33203125" style="71" customWidth="1"/>
    <col min="5" max="5" width="10.6640625" style="71" bestFit="1" customWidth="1"/>
    <col min="6" max="6" width="12.44140625" style="71" bestFit="1" customWidth="1"/>
    <col min="7" max="7" width="10.44140625" style="71" customWidth="1"/>
    <col min="8" max="8" width="12.109375" style="71" bestFit="1" customWidth="1"/>
    <col min="9" max="9" width="10.44140625" style="71" customWidth="1"/>
    <col min="10" max="10" width="12.109375" style="71" bestFit="1" customWidth="1"/>
    <col min="11" max="11" width="11.88671875" style="71" customWidth="1"/>
    <col min="12" max="12" width="12.109375" style="71" bestFit="1" customWidth="1"/>
    <col min="13" max="13" width="11.5546875" style="71" customWidth="1"/>
    <col min="14" max="14" width="12.5546875" style="71" customWidth="1"/>
    <col min="15" max="15" width="11.77734375" style="71" customWidth="1"/>
    <col min="16" max="16" width="12.109375" style="71" bestFit="1" customWidth="1"/>
    <col min="17" max="17" width="13.88671875" style="71" customWidth="1"/>
    <col min="18" max="18" width="12.109375" style="71" bestFit="1" customWidth="1"/>
    <col min="19" max="19" width="17.33203125" style="71" customWidth="1"/>
    <col min="20" max="20" width="13" style="71" customWidth="1"/>
  </cols>
  <sheetData>
    <row r="1" spans="1:22" ht="37.799999999999997" customHeight="1" x14ac:dyDescent="0.25">
      <c r="A1" s="97" t="s">
        <v>125</v>
      </c>
      <c r="B1" s="97"/>
      <c r="C1" s="97"/>
      <c r="D1" s="97"/>
      <c r="E1" s="97"/>
      <c r="F1" s="97"/>
      <c r="G1" s="97"/>
      <c r="H1" s="97"/>
      <c r="I1" s="97"/>
      <c r="J1" s="97"/>
      <c r="K1" s="69"/>
      <c r="L1" s="69"/>
      <c r="M1" s="69"/>
      <c r="N1" s="69"/>
      <c r="O1" s="69"/>
      <c r="P1" s="69"/>
      <c r="Q1" s="69"/>
      <c r="R1" s="69"/>
      <c r="S1" s="69"/>
      <c r="T1" s="70"/>
    </row>
    <row r="2" spans="1:22" ht="7.2" hidden="1" customHeight="1" x14ac:dyDescent="0.25">
      <c r="A2" s="38"/>
      <c r="B2" s="38"/>
      <c r="C2" s="38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22" ht="39" hidden="1" customHeight="1" x14ac:dyDescent="0.25">
      <c r="A3" s="38"/>
      <c r="B3" s="38"/>
      <c r="C3" s="38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</row>
    <row r="4" spans="1:22" s="66" customFormat="1" x14ac:dyDescent="0.25">
      <c r="D4" s="67"/>
      <c r="E4" s="67"/>
      <c r="F4" s="67"/>
      <c r="G4" s="67"/>
      <c r="H4" s="67"/>
      <c r="I4" s="67"/>
      <c r="J4" s="67"/>
      <c r="K4" s="67"/>
      <c r="L4" s="72"/>
      <c r="M4" s="67"/>
      <c r="N4" s="67"/>
      <c r="O4" s="67"/>
      <c r="P4" s="67"/>
      <c r="Q4" s="73"/>
      <c r="R4" s="73"/>
      <c r="S4" s="74"/>
      <c r="T4" s="72" t="s">
        <v>144</v>
      </c>
    </row>
    <row r="5" spans="1:22" ht="12.75" customHeight="1" x14ac:dyDescent="0.25">
      <c r="A5" s="98" t="s">
        <v>7</v>
      </c>
      <c r="B5" s="98" t="s">
        <v>40</v>
      </c>
      <c r="C5" s="98" t="s">
        <v>41</v>
      </c>
      <c r="D5" s="103" t="s">
        <v>140</v>
      </c>
      <c r="E5" s="103" t="s">
        <v>27</v>
      </c>
      <c r="F5" s="105" t="s">
        <v>127</v>
      </c>
      <c r="G5" s="103" t="s">
        <v>27</v>
      </c>
      <c r="H5" s="105" t="s">
        <v>129</v>
      </c>
      <c r="I5" s="103" t="s">
        <v>27</v>
      </c>
      <c r="J5" s="105" t="s">
        <v>131</v>
      </c>
      <c r="K5" s="103" t="s">
        <v>27</v>
      </c>
      <c r="L5" s="105" t="s">
        <v>141</v>
      </c>
      <c r="M5" s="103" t="s">
        <v>27</v>
      </c>
      <c r="N5" s="105" t="s">
        <v>142</v>
      </c>
      <c r="O5" s="103" t="s">
        <v>27</v>
      </c>
      <c r="P5" s="105" t="s">
        <v>135</v>
      </c>
      <c r="Q5" s="103" t="s">
        <v>27</v>
      </c>
      <c r="R5" s="102" t="s">
        <v>143</v>
      </c>
      <c r="S5" s="102" t="s">
        <v>156</v>
      </c>
      <c r="T5" s="102" t="s">
        <v>137</v>
      </c>
      <c r="V5" s="68"/>
    </row>
    <row r="6" spans="1:22" ht="84.6" customHeight="1" x14ac:dyDescent="0.25">
      <c r="A6" s="99"/>
      <c r="B6" s="99"/>
      <c r="C6" s="99"/>
      <c r="D6" s="109"/>
      <c r="E6" s="104"/>
      <c r="F6" s="106"/>
      <c r="G6" s="104"/>
      <c r="H6" s="106"/>
      <c r="I6" s="104"/>
      <c r="J6" s="106"/>
      <c r="K6" s="104"/>
      <c r="L6" s="106"/>
      <c r="M6" s="104"/>
      <c r="N6" s="106"/>
      <c r="O6" s="104"/>
      <c r="P6" s="106"/>
      <c r="Q6" s="104"/>
      <c r="R6" s="102"/>
      <c r="S6" s="102"/>
      <c r="T6" s="102"/>
    </row>
    <row r="7" spans="1:22" ht="22.2" customHeight="1" x14ac:dyDescent="0.25">
      <c r="A7" s="100"/>
      <c r="B7" s="100"/>
      <c r="C7" s="100"/>
      <c r="D7" s="104"/>
      <c r="E7" s="107" t="s">
        <v>148</v>
      </c>
      <c r="F7" s="108"/>
      <c r="G7" s="107" t="s">
        <v>149</v>
      </c>
      <c r="H7" s="108"/>
      <c r="I7" s="107" t="s">
        <v>150</v>
      </c>
      <c r="J7" s="108"/>
      <c r="K7" s="107" t="s">
        <v>151</v>
      </c>
      <c r="L7" s="108"/>
      <c r="M7" s="107" t="s">
        <v>152</v>
      </c>
      <c r="N7" s="108"/>
      <c r="O7" s="107" t="s">
        <v>153</v>
      </c>
      <c r="P7" s="108"/>
      <c r="Q7" s="107" t="s">
        <v>154</v>
      </c>
      <c r="R7" s="108"/>
      <c r="S7" s="102"/>
      <c r="T7" s="102"/>
    </row>
    <row r="8" spans="1:22" ht="17.399999999999999" customHeight="1" x14ac:dyDescent="0.25">
      <c r="A8" s="10" t="s">
        <v>37</v>
      </c>
      <c r="B8" s="11"/>
      <c r="C8" s="11"/>
      <c r="D8" s="75" t="s">
        <v>8</v>
      </c>
      <c r="E8" s="75" t="s">
        <v>9</v>
      </c>
      <c r="F8" s="75" t="s">
        <v>10</v>
      </c>
      <c r="G8" s="75" t="s">
        <v>11</v>
      </c>
      <c r="H8" s="75" t="s">
        <v>12</v>
      </c>
      <c r="I8" s="75" t="s">
        <v>13</v>
      </c>
      <c r="J8" s="75" t="s">
        <v>14</v>
      </c>
      <c r="K8" s="75" t="s">
        <v>15</v>
      </c>
      <c r="L8" s="75" t="s">
        <v>16</v>
      </c>
      <c r="M8" s="75" t="s">
        <v>25</v>
      </c>
      <c r="N8" s="75" t="s">
        <v>32</v>
      </c>
      <c r="O8" s="75" t="s">
        <v>33</v>
      </c>
      <c r="P8" s="75" t="s">
        <v>34</v>
      </c>
      <c r="Q8" s="75" t="s">
        <v>35</v>
      </c>
      <c r="R8" s="75" t="s">
        <v>36</v>
      </c>
      <c r="S8" s="75" t="s">
        <v>110</v>
      </c>
      <c r="T8" s="76">
        <v>19</v>
      </c>
    </row>
    <row r="9" spans="1:22" ht="17.399999999999999" x14ac:dyDescent="0.25">
      <c r="A9" s="83" t="s">
        <v>138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77"/>
      <c r="T9" s="78"/>
    </row>
    <row r="10" spans="1:22" s="9" customFormat="1" ht="21.6" customHeight="1" thickBot="1" x14ac:dyDescent="0.3">
      <c r="A10" s="8" t="s">
        <v>108</v>
      </c>
      <c r="B10" s="8"/>
      <c r="C10" s="8"/>
      <c r="D10" s="59">
        <f t="shared" ref="D10:S10" si="0">D11+D20+D22+D27+D34+D39+D41+D47+D50+D52+D56+D60+D63+D65</f>
        <v>5777852.5999999996</v>
      </c>
      <c r="E10" s="59">
        <f t="shared" si="0"/>
        <v>37417.200000000048</v>
      </c>
      <c r="F10" s="59">
        <f t="shared" si="0"/>
        <v>5815269.799999998</v>
      </c>
      <c r="G10" s="59">
        <f t="shared" si="0"/>
        <v>29000</v>
      </c>
      <c r="H10" s="59">
        <f t="shared" si="0"/>
        <v>5844269.799999998</v>
      </c>
      <c r="I10" s="59">
        <f t="shared" si="0"/>
        <v>51907.29999999993</v>
      </c>
      <c r="J10" s="59">
        <f t="shared" si="0"/>
        <v>5896177.0999999996</v>
      </c>
      <c r="K10" s="59">
        <f t="shared" si="0"/>
        <v>221569.80000000025</v>
      </c>
      <c r="L10" s="59">
        <f t="shared" si="0"/>
        <v>6117746.8999999994</v>
      </c>
      <c r="M10" s="59">
        <f t="shared" si="0"/>
        <v>79023.099999999962</v>
      </c>
      <c r="N10" s="59">
        <f t="shared" si="0"/>
        <v>6196770</v>
      </c>
      <c r="O10" s="59">
        <f t="shared" si="0"/>
        <v>51553.699999999808</v>
      </c>
      <c r="P10" s="59">
        <f t="shared" si="0"/>
        <v>6248323.6999999993</v>
      </c>
      <c r="Q10" s="59">
        <f t="shared" si="0"/>
        <v>146446.69999999995</v>
      </c>
      <c r="R10" s="59">
        <f t="shared" si="0"/>
        <v>6394770.4000000013</v>
      </c>
      <c r="S10" s="59">
        <f t="shared" si="0"/>
        <v>-2042.2999999999574</v>
      </c>
      <c r="T10" s="59">
        <f>T11+T20+T22+T27+T34+T39+T41+T47+T50+T52+T56+T60+T63+T65</f>
        <v>6392728.1000000015</v>
      </c>
    </row>
    <row r="11" spans="1:22" ht="13.8" x14ac:dyDescent="0.25">
      <c r="A11" s="12" t="s">
        <v>42</v>
      </c>
      <c r="B11" s="13" t="s">
        <v>43</v>
      </c>
      <c r="C11" s="14" t="s">
        <v>44</v>
      </c>
      <c r="D11" s="59">
        <f>D12+D13+D14+D15+D16+D17+D18+D19</f>
        <v>452985.8</v>
      </c>
      <c r="E11" s="59">
        <f t="shared" ref="E11:T11" si="1">E12+E13+E14+E15+E16+E17+E18+E19</f>
        <v>1285.5</v>
      </c>
      <c r="F11" s="59">
        <f t="shared" si="1"/>
        <v>454271.3</v>
      </c>
      <c r="G11" s="59">
        <f t="shared" si="1"/>
        <v>0</v>
      </c>
      <c r="H11" s="59">
        <f t="shared" si="1"/>
        <v>454271.3</v>
      </c>
      <c r="I11" s="59">
        <f t="shared" si="1"/>
        <v>-2993.5999999999913</v>
      </c>
      <c r="J11" s="59">
        <f t="shared" si="1"/>
        <v>451277.7</v>
      </c>
      <c r="K11" s="59">
        <f t="shared" si="1"/>
        <v>3522.8000000000175</v>
      </c>
      <c r="L11" s="59">
        <f t="shared" si="1"/>
        <v>454800.50000000006</v>
      </c>
      <c r="M11" s="59">
        <f t="shared" si="1"/>
        <v>4689.6999999999543</v>
      </c>
      <c r="N11" s="59">
        <f t="shared" si="1"/>
        <v>459490.19999999995</v>
      </c>
      <c r="O11" s="59">
        <f t="shared" si="1"/>
        <v>1978.4000000000233</v>
      </c>
      <c r="P11" s="59">
        <f t="shared" si="1"/>
        <v>461468.6</v>
      </c>
      <c r="Q11" s="59">
        <f t="shared" si="1"/>
        <v>-6658.7000000000189</v>
      </c>
      <c r="R11" s="59">
        <f t="shared" si="1"/>
        <v>454809.89999999997</v>
      </c>
      <c r="S11" s="59">
        <f t="shared" si="1"/>
        <v>-1913.1999999999707</v>
      </c>
      <c r="T11" s="59">
        <f t="shared" si="1"/>
        <v>452896.70000000007</v>
      </c>
    </row>
    <row r="12" spans="1:22" ht="14.25" customHeight="1" x14ac:dyDescent="0.25">
      <c r="A12" s="15" t="s">
        <v>45</v>
      </c>
      <c r="B12" s="16" t="s">
        <v>43</v>
      </c>
      <c r="C12" s="17" t="s">
        <v>46</v>
      </c>
      <c r="D12" s="79">
        <v>6950</v>
      </c>
      <c r="E12" s="79">
        <f>F12-D12</f>
        <v>0</v>
      </c>
      <c r="F12" s="79">
        <v>6950</v>
      </c>
      <c r="G12" s="79">
        <f>H12-F12</f>
        <v>0</v>
      </c>
      <c r="H12" s="79">
        <v>6950</v>
      </c>
      <c r="I12" s="79">
        <f>J12-H12</f>
        <v>0</v>
      </c>
      <c r="J12" s="79">
        <v>6950</v>
      </c>
      <c r="K12" s="79">
        <f>L12-J12</f>
        <v>0</v>
      </c>
      <c r="L12" s="79">
        <v>6950</v>
      </c>
      <c r="M12" s="79">
        <f>N12-L12</f>
        <v>17.199999999999818</v>
      </c>
      <c r="N12" s="79">
        <v>6967.2</v>
      </c>
      <c r="O12" s="79">
        <f>P12-N12</f>
        <v>60</v>
      </c>
      <c r="P12" s="79">
        <v>7027.2</v>
      </c>
      <c r="Q12" s="79">
        <f>R12-P12</f>
        <v>94</v>
      </c>
      <c r="R12" s="79">
        <v>7121.2</v>
      </c>
      <c r="S12" s="79">
        <f>T12-R12</f>
        <v>153.69999999999982</v>
      </c>
      <c r="T12" s="80">
        <v>7274.9</v>
      </c>
    </row>
    <row r="13" spans="1:22" ht="55.2" x14ac:dyDescent="0.25">
      <c r="A13" s="15" t="s">
        <v>47</v>
      </c>
      <c r="B13" s="16" t="s">
        <v>43</v>
      </c>
      <c r="C13" s="17" t="s">
        <v>48</v>
      </c>
      <c r="D13" s="79">
        <v>13628.5</v>
      </c>
      <c r="E13" s="79">
        <f t="shared" ref="E13:E19" si="2">F13-D13</f>
        <v>0</v>
      </c>
      <c r="F13" s="79">
        <v>13628.5</v>
      </c>
      <c r="G13" s="79">
        <f t="shared" ref="G13:G67" si="3">H13-F13</f>
        <v>0</v>
      </c>
      <c r="H13" s="79">
        <v>13628.5</v>
      </c>
      <c r="I13" s="79">
        <f t="shared" ref="I13:I23" si="4">J13-H13</f>
        <v>0</v>
      </c>
      <c r="J13" s="79">
        <v>13628.5</v>
      </c>
      <c r="K13" s="79">
        <f t="shared" ref="K13:K67" si="5">L13-J13</f>
        <v>30</v>
      </c>
      <c r="L13" s="79">
        <v>13658.5</v>
      </c>
      <c r="M13" s="79">
        <f t="shared" ref="M13:M19" si="6">N13-L13</f>
        <v>68.899999999999636</v>
      </c>
      <c r="N13" s="79">
        <v>13727.4</v>
      </c>
      <c r="O13" s="79">
        <f t="shared" ref="O13:O28" si="7">P13-N13</f>
        <v>30</v>
      </c>
      <c r="P13" s="79">
        <v>13757.4</v>
      </c>
      <c r="Q13" s="79">
        <f t="shared" ref="Q13:Q64" si="8">R13-P13</f>
        <v>-1532</v>
      </c>
      <c r="R13" s="79">
        <v>12225.4</v>
      </c>
      <c r="S13" s="79">
        <f t="shared" ref="S13:S67" si="9">T13-R13</f>
        <v>-51.899999999999636</v>
      </c>
      <c r="T13" s="80">
        <v>12173.5</v>
      </c>
    </row>
    <row r="14" spans="1:22" ht="55.2" x14ac:dyDescent="0.25">
      <c r="A14" s="15" t="s">
        <v>49</v>
      </c>
      <c r="B14" s="16" t="s">
        <v>43</v>
      </c>
      <c r="C14" s="17" t="s">
        <v>50</v>
      </c>
      <c r="D14" s="79">
        <v>305495.8</v>
      </c>
      <c r="E14" s="79">
        <f t="shared" si="2"/>
        <v>76.5</v>
      </c>
      <c r="F14" s="79">
        <v>305572.3</v>
      </c>
      <c r="G14" s="79">
        <f t="shared" si="3"/>
        <v>0</v>
      </c>
      <c r="H14" s="79">
        <v>305572.3</v>
      </c>
      <c r="I14" s="79">
        <f t="shared" si="4"/>
        <v>1476.4000000000233</v>
      </c>
      <c r="J14" s="79">
        <v>307048.7</v>
      </c>
      <c r="K14" s="79">
        <f t="shared" si="5"/>
        <v>1265.2000000000116</v>
      </c>
      <c r="L14" s="79">
        <v>308313.90000000002</v>
      </c>
      <c r="M14" s="79">
        <f t="shared" si="6"/>
        <v>2962.1999999999534</v>
      </c>
      <c r="N14" s="79">
        <v>311276.09999999998</v>
      </c>
      <c r="O14" s="79">
        <f t="shared" si="7"/>
        <v>97.400000000023283</v>
      </c>
      <c r="P14" s="79">
        <v>311373.5</v>
      </c>
      <c r="Q14" s="79">
        <f t="shared" si="8"/>
        <v>-8605.4000000000233</v>
      </c>
      <c r="R14" s="79">
        <v>302768.09999999998</v>
      </c>
      <c r="S14" s="79">
        <f t="shared" si="9"/>
        <v>-57.399999999965075</v>
      </c>
      <c r="T14" s="80">
        <v>302710.7</v>
      </c>
    </row>
    <row r="15" spans="1:22" ht="15" customHeight="1" x14ac:dyDescent="0.25">
      <c r="A15" s="15" t="s">
        <v>51</v>
      </c>
      <c r="B15" s="16" t="s">
        <v>43</v>
      </c>
      <c r="C15" s="17" t="s">
        <v>52</v>
      </c>
      <c r="D15" s="79">
        <v>4.9000000000000004</v>
      </c>
      <c r="E15" s="79">
        <f t="shared" si="2"/>
        <v>0</v>
      </c>
      <c r="F15" s="79">
        <v>4.9000000000000004</v>
      </c>
      <c r="G15" s="79">
        <f t="shared" si="3"/>
        <v>0</v>
      </c>
      <c r="H15" s="79">
        <v>4.9000000000000004</v>
      </c>
      <c r="I15" s="79">
        <f t="shared" si="4"/>
        <v>0</v>
      </c>
      <c r="J15" s="79">
        <v>4.9000000000000004</v>
      </c>
      <c r="K15" s="79">
        <f t="shared" si="5"/>
        <v>0</v>
      </c>
      <c r="L15" s="79">
        <v>4.9000000000000004</v>
      </c>
      <c r="M15" s="79">
        <f t="shared" si="6"/>
        <v>0</v>
      </c>
      <c r="N15" s="79">
        <v>4.9000000000000004</v>
      </c>
      <c r="O15" s="79">
        <f t="shared" si="7"/>
        <v>0</v>
      </c>
      <c r="P15" s="79">
        <v>4.9000000000000004</v>
      </c>
      <c r="Q15" s="79">
        <f t="shared" si="8"/>
        <v>0</v>
      </c>
      <c r="R15" s="79">
        <v>4.9000000000000004</v>
      </c>
      <c r="S15" s="79">
        <f t="shared" si="9"/>
        <v>0</v>
      </c>
      <c r="T15" s="80">
        <v>4.9000000000000004</v>
      </c>
    </row>
    <row r="16" spans="1:22" ht="41.4" x14ac:dyDescent="0.25">
      <c r="A16" s="15" t="s">
        <v>53</v>
      </c>
      <c r="B16" s="16" t="s">
        <v>43</v>
      </c>
      <c r="C16" s="17" t="s">
        <v>54</v>
      </c>
      <c r="D16" s="79">
        <v>70415.3</v>
      </c>
      <c r="E16" s="79">
        <f t="shared" si="2"/>
        <v>-9</v>
      </c>
      <c r="F16" s="79">
        <v>70406.3</v>
      </c>
      <c r="G16" s="79">
        <f t="shared" si="3"/>
        <v>0</v>
      </c>
      <c r="H16" s="79">
        <v>70406.3</v>
      </c>
      <c r="I16" s="79">
        <f t="shared" si="4"/>
        <v>425.09999999999127</v>
      </c>
      <c r="J16" s="79">
        <v>70831.399999999994</v>
      </c>
      <c r="K16" s="79">
        <f t="shared" si="5"/>
        <v>17.100000000005821</v>
      </c>
      <c r="L16" s="79">
        <v>70848.5</v>
      </c>
      <c r="M16" s="79">
        <f t="shared" si="6"/>
        <v>679.5</v>
      </c>
      <c r="N16" s="79">
        <v>71528</v>
      </c>
      <c r="O16" s="79">
        <f t="shared" si="7"/>
        <v>-20</v>
      </c>
      <c r="P16" s="79">
        <v>71508</v>
      </c>
      <c r="Q16" s="79">
        <f t="shared" si="8"/>
        <v>1472</v>
      </c>
      <c r="R16" s="79">
        <v>72980</v>
      </c>
      <c r="S16" s="79">
        <f t="shared" si="9"/>
        <v>0</v>
      </c>
      <c r="T16" s="80">
        <v>72980</v>
      </c>
    </row>
    <row r="17" spans="1:20" ht="13.8" x14ac:dyDescent="0.25">
      <c r="A17" s="15" t="s">
        <v>55</v>
      </c>
      <c r="B17" s="16" t="s">
        <v>43</v>
      </c>
      <c r="C17" s="17" t="s">
        <v>56</v>
      </c>
      <c r="D17" s="79">
        <v>892</v>
      </c>
      <c r="E17" s="79">
        <f t="shared" si="2"/>
        <v>0</v>
      </c>
      <c r="F17" s="79">
        <v>892</v>
      </c>
      <c r="G17" s="79">
        <f t="shared" si="3"/>
        <v>0</v>
      </c>
      <c r="H17" s="79">
        <v>892</v>
      </c>
      <c r="I17" s="79">
        <f t="shared" si="4"/>
        <v>463</v>
      </c>
      <c r="J17" s="79">
        <v>1355</v>
      </c>
      <c r="K17" s="79">
        <f t="shared" si="5"/>
        <v>0</v>
      </c>
      <c r="L17" s="79">
        <v>1355</v>
      </c>
      <c r="M17" s="79">
        <f t="shared" si="6"/>
        <v>0</v>
      </c>
      <c r="N17" s="79">
        <v>1355</v>
      </c>
      <c r="O17" s="79">
        <f t="shared" si="7"/>
        <v>0</v>
      </c>
      <c r="P17" s="79">
        <v>1355</v>
      </c>
      <c r="Q17" s="79">
        <f t="shared" si="8"/>
        <v>0</v>
      </c>
      <c r="R17" s="79">
        <v>1355</v>
      </c>
      <c r="S17" s="79">
        <f t="shared" si="9"/>
        <v>0</v>
      </c>
      <c r="T17" s="80">
        <v>1355</v>
      </c>
    </row>
    <row r="18" spans="1:20" ht="13.8" x14ac:dyDescent="0.25">
      <c r="A18" s="15" t="s">
        <v>105</v>
      </c>
      <c r="B18" s="37" t="s">
        <v>43</v>
      </c>
      <c r="C18" s="37" t="s">
        <v>25</v>
      </c>
      <c r="D18" s="79">
        <v>6000</v>
      </c>
      <c r="E18" s="79">
        <f t="shared" si="2"/>
        <v>320</v>
      </c>
      <c r="F18" s="79">
        <v>6320</v>
      </c>
      <c r="G18" s="79">
        <f t="shared" si="3"/>
        <v>0</v>
      </c>
      <c r="H18" s="79">
        <v>6320</v>
      </c>
      <c r="I18" s="79">
        <f t="shared" si="4"/>
        <v>-5832.5</v>
      </c>
      <c r="J18" s="79">
        <v>487.5</v>
      </c>
      <c r="K18" s="79">
        <f t="shared" si="5"/>
        <v>0</v>
      </c>
      <c r="L18" s="79">
        <v>487.5</v>
      </c>
      <c r="M18" s="79">
        <f t="shared" si="6"/>
        <v>0</v>
      </c>
      <c r="N18" s="79">
        <v>487.5</v>
      </c>
      <c r="O18" s="79">
        <f t="shared" si="7"/>
        <v>2000</v>
      </c>
      <c r="P18" s="79">
        <v>2487.5</v>
      </c>
      <c r="Q18" s="79">
        <f t="shared" si="8"/>
        <v>1687</v>
      </c>
      <c r="R18" s="79">
        <v>4174.5</v>
      </c>
      <c r="S18" s="79">
        <f t="shared" si="9"/>
        <v>-1384</v>
      </c>
      <c r="T18" s="80">
        <v>2790.5</v>
      </c>
    </row>
    <row r="19" spans="1:20" ht="13.8" x14ac:dyDescent="0.25">
      <c r="A19" s="15" t="s">
        <v>57</v>
      </c>
      <c r="B19" s="16" t="s">
        <v>43</v>
      </c>
      <c r="C19" s="17" t="s">
        <v>33</v>
      </c>
      <c r="D19" s="79">
        <v>49599.3</v>
      </c>
      <c r="E19" s="79">
        <f t="shared" si="2"/>
        <v>898</v>
      </c>
      <c r="F19" s="79">
        <v>50497.3</v>
      </c>
      <c r="G19" s="79">
        <f t="shared" si="3"/>
        <v>0</v>
      </c>
      <c r="H19" s="79">
        <v>50497.3</v>
      </c>
      <c r="I19" s="79">
        <f t="shared" si="4"/>
        <v>474.39999999999418</v>
      </c>
      <c r="J19" s="79">
        <v>50971.7</v>
      </c>
      <c r="K19" s="79">
        <f t="shared" si="5"/>
        <v>2210.5</v>
      </c>
      <c r="L19" s="79">
        <v>53182.2</v>
      </c>
      <c r="M19" s="79">
        <f t="shared" si="6"/>
        <v>961.90000000000146</v>
      </c>
      <c r="N19" s="79">
        <v>54144.1</v>
      </c>
      <c r="O19" s="79">
        <f t="shared" si="7"/>
        <v>-189</v>
      </c>
      <c r="P19" s="79">
        <v>53955.1</v>
      </c>
      <c r="Q19" s="79">
        <f t="shared" si="8"/>
        <v>225.70000000000437</v>
      </c>
      <c r="R19" s="79">
        <v>54180.800000000003</v>
      </c>
      <c r="S19" s="79">
        <f t="shared" si="9"/>
        <v>-573.60000000000582</v>
      </c>
      <c r="T19" s="80">
        <v>53607.199999999997</v>
      </c>
    </row>
    <row r="20" spans="1:20" s="9" customFormat="1" ht="13.8" x14ac:dyDescent="0.25">
      <c r="A20" s="18" t="s">
        <v>58</v>
      </c>
      <c r="B20" s="19" t="s">
        <v>46</v>
      </c>
      <c r="C20" s="20" t="s">
        <v>44</v>
      </c>
      <c r="D20" s="59">
        <f>D21</f>
        <v>3852.6</v>
      </c>
      <c r="E20" s="59">
        <f t="shared" ref="E20:T20" si="10">E21</f>
        <v>0</v>
      </c>
      <c r="F20" s="59">
        <f t="shared" si="10"/>
        <v>3852.6</v>
      </c>
      <c r="G20" s="59"/>
      <c r="H20" s="59">
        <f t="shared" si="10"/>
        <v>3852.6</v>
      </c>
      <c r="I20" s="59">
        <f t="shared" si="10"/>
        <v>0</v>
      </c>
      <c r="J20" s="59">
        <f t="shared" si="10"/>
        <v>3852.6</v>
      </c>
      <c r="K20" s="59">
        <f t="shared" si="10"/>
        <v>0</v>
      </c>
      <c r="L20" s="59">
        <f t="shared" si="10"/>
        <v>3852.6</v>
      </c>
      <c r="M20" s="59">
        <f t="shared" si="10"/>
        <v>0</v>
      </c>
      <c r="N20" s="59">
        <f t="shared" si="10"/>
        <v>3852.6</v>
      </c>
      <c r="O20" s="59">
        <f t="shared" si="10"/>
        <v>8.3000000000001819</v>
      </c>
      <c r="P20" s="59">
        <f t="shared" si="10"/>
        <v>3860.9</v>
      </c>
      <c r="Q20" s="59">
        <f t="shared" si="10"/>
        <v>0</v>
      </c>
      <c r="R20" s="59">
        <f t="shared" si="10"/>
        <v>3860.9</v>
      </c>
      <c r="S20" s="59">
        <f t="shared" si="10"/>
        <v>0</v>
      </c>
      <c r="T20" s="59">
        <f t="shared" si="10"/>
        <v>3860.9</v>
      </c>
    </row>
    <row r="21" spans="1:20" ht="13.8" x14ac:dyDescent="0.25">
      <c r="A21" s="15" t="s">
        <v>59</v>
      </c>
      <c r="B21" s="16" t="s">
        <v>46</v>
      </c>
      <c r="C21" s="17" t="s">
        <v>48</v>
      </c>
      <c r="D21" s="79">
        <v>3852.6</v>
      </c>
      <c r="E21" s="79"/>
      <c r="F21" s="79">
        <v>3852.6</v>
      </c>
      <c r="G21" s="79">
        <f t="shared" si="3"/>
        <v>0</v>
      </c>
      <c r="H21" s="79">
        <v>3852.6</v>
      </c>
      <c r="I21" s="79">
        <f t="shared" si="4"/>
        <v>0</v>
      </c>
      <c r="J21" s="79">
        <v>3852.6</v>
      </c>
      <c r="K21" s="79">
        <f t="shared" si="5"/>
        <v>0</v>
      </c>
      <c r="L21" s="79">
        <v>3852.6</v>
      </c>
      <c r="M21" s="79">
        <f>N21-L21</f>
        <v>0</v>
      </c>
      <c r="N21" s="79">
        <v>3852.6</v>
      </c>
      <c r="O21" s="79">
        <f t="shared" si="7"/>
        <v>8.3000000000001819</v>
      </c>
      <c r="P21" s="79">
        <v>3860.9</v>
      </c>
      <c r="Q21" s="79">
        <f t="shared" si="8"/>
        <v>0</v>
      </c>
      <c r="R21" s="79">
        <v>3860.9</v>
      </c>
      <c r="S21" s="79">
        <f t="shared" si="9"/>
        <v>0</v>
      </c>
      <c r="T21" s="80">
        <v>3860.9</v>
      </c>
    </row>
    <row r="22" spans="1:20" s="9" customFormat="1" ht="27.6" x14ac:dyDescent="0.25">
      <c r="A22" s="18" t="s">
        <v>60</v>
      </c>
      <c r="B22" s="19" t="s">
        <v>48</v>
      </c>
      <c r="C22" s="20" t="s">
        <v>44</v>
      </c>
      <c r="D22" s="59">
        <f>D23+D24+D25+D26</f>
        <v>26573.100000000002</v>
      </c>
      <c r="E22" s="59">
        <f t="shared" ref="E22:T22" si="11">E23+E24+E25+E26</f>
        <v>17179.199999999997</v>
      </c>
      <c r="F22" s="59">
        <f t="shared" si="11"/>
        <v>43752.299999999996</v>
      </c>
      <c r="G22" s="59">
        <f t="shared" si="11"/>
        <v>0</v>
      </c>
      <c r="H22" s="59">
        <f t="shared" si="11"/>
        <v>43752.299999999996</v>
      </c>
      <c r="I22" s="59">
        <f t="shared" si="11"/>
        <v>4.7000000000014523</v>
      </c>
      <c r="J22" s="59">
        <f t="shared" si="11"/>
        <v>43757</v>
      </c>
      <c r="K22" s="59">
        <f t="shared" si="11"/>
        <v>812.7</v>
      </c>
      <c r="L22" s="59">
        <f t="shared" si="11"/>
        <v>44569.7</v>
      </c>
      <c r="M22" s="59">
        <f t="shared" si="11"/>
        <v>176.70000000000073</v>
      </c>
      <c r="N22" s="59">
        <f t="shared" si="11"/>
        <v>44746.400000000001</v>
      </c>
      <c r="O22" s="59">
        <f t="shared" si="11"/>
        <v>20.699999999998909</v>
      </c>
      <c r="P22" s="59">
        <f t="shared" si="11"/>
        <v>44767.1</v>
      </c>
      <c r="Q22" s="59">
        <f t="shared" si="11"/>
        <v>-17075.8</v>
      </c>
      <c r="R22" s="59">
        <f t="shared" si="11"/>
        <v>27691.3</v>
      </c>
      <c r="S22" s="59">
        <f t="shared" si="11"/>
        <v>0</v>
      </c>
      <c r="T22" s="59">
        <f t="shared" si="11"/>
        <v>27691.3</v>
      </c>
    </row>
    <row r="23" spans="1:20" ht="27" customHeight="1" x14ac:dyDescent="0.25">
      <c r="A23" s="15" t="s">
        <v>61</v>
      </c>
      <c r="B23" s="16" t="s">
        <v>48</v>
      </c>
      <c r="C23" s="17" t="s">
        <v>50</v>
      </c>
      <c r="D23" s="79">
        <v>8974.9</v>
      </c>
      <c r="E23" s="79">
        <f t="shared" ref="E23:E26" si="12">F23-D23</f>
        <v>0</v>
      </c>
      <c r="F23" s="79">
        <v>8974.9</v>
      </c>
      <c r="G23" s="79">
        <f t="shared" si="3"/>
        <v>0</v>
      </c>
      <c r="H23" s="79">
        <v>8974.9</v>
      </c>
      <c r="I23" s="79">
        <f t="shared" si="4"/>
        <v>0</v>
      </c>
      <c r="J23" s="79">
        <v>8974.9</v>
      </c>
      <c r="K23" s="79">
        <f t="shared" si="5"/>
        <v>0</v>
      </c>
      <c r="L23" s="79">
        <v>8974.9</v>
      </c>
      <c r="M23" s="79">
        <f t="shared" ref="M23:M26" si="13">N23-L23</f>
        <v>0</v>
      </c>
      <c r="N23" s="79">
        <v>8974.9</v>
      </c>
      <c r="O23" s="79">
        <f t="shared" si="7"/>
        <v>68.800000000001091</v>
      </c>
      <c r="P23" s="79">
        <v>9043.7000000000007</v>
      </c>
      <c r="Q23" s="79">
        <f t="shared" si="8"/>
        <v>-260</v>
      </c>
      <c r="R23" s="79">
        <v>8783.7000000000007</v>
      </c>
      <c r="S23" s="79">
        <f t="shared" si="9"/>
        <v>0</v>
      </c>
      <c r="T23" s="80">
        <v>8783.7000000000007</v>
      </c>
    </row>
    <row r="24" spans="1:20" ht="41.4" x14ac:dyDescent="0.25">
      <c r="A24" s="15" t="s">
        <v>62</v>
      </c>
      <c r="B24" s="16" t="s">
        <v>48</v>
      </c>
      <c r="C24" s="17" t="s">
        <v>63</v>
      </c>
      <c r="D24" s="79">
        <v>85.3</v>
      </c>
      <c r="E24" s="79">
        <f t="shared" si="12"/>
        <v>0</v>
      </c>
      <c r="F24" s="79">
        <v>85.3</v>
      </c>
      <c r="G24" s="79">
        <f t="shared" si="3"/>
        <v>0</v>
      </c>
      <c r="H24" s="79">
        <v>85.3</v>
      </c>
      <c r="I24" s="79">
        <f t="shared" ref="I24:I26" si="14">J24-H24</f>
        <v>-1.7000000000000028</v>
      </c>
      <c r="J24" s="79">
        <v>83.6</v>
      </c>
      <c r="K24" s="79">
        <f t="shared" si="5"/>
        <v>-29.799999999999997</v>
      </c>
      <c r="L24" s="79">
        <v>53.8</v>
      </c>
      <c r="M24" s="79">
        <f t="shared" si="13"/>
        <v>0</v>
      </c>
      <c r="N24" s="79">
        <v>53.8</v>
      </c>
      <c r="O24" s="79">
        <f t="shared" si="7"/>
        <v>0</v>
      </c>
      <c r="P24" s="79">
        <v>53.8</v>
      </c>
      <c r="Q24" s="79">
        <f t="shared" si="8"/>
        <v>0</v>
      </c>
      <c r="R24" s="79">
        <v>53.8</v>
      </c>
      <c r="S24" s="79">
        <f t="shared" si="9"/>
        <v>0</v>
      </c>
      <c r="T24" s="80">
        <v>53.8</v>
      </c>
    </row>
    <row r="25" spans="1:20" ht="13.8" x14ac:dyDescent="0.25">
      <c r="A25" s="15" t="s">
        <v>64</v>
      </c>
      <c r="B25" s="16" t="s">
        <v>48</v>
      </c>
      <c r="C25" s="17" t="s">
        <v>16</v>
      </c>
      <c r="D25" s="79">
        <v>17261.2</v>
      </c>
      <c r="E25" s="79">
        <f t="shared" si="12"/>
        <v>381.89999999999782</v>
      </c>
      <c r="F25" s="79">
        <v>17643.099999999999</v>
      </c>
      <c r="G25" s="79">
        <f t="shared" si="3"/>
        <v>0</v>
      </c>
      <c r="H25" s="79">
        <v>17643.099999999999</v>
      </c>
      <c r="I25" s="79">
        <f t="shared" si="14"/>
        <v>6.4000000000014552</v>
      </c>
      <c r="J25" s="79">
        <v>17649.5</v>
      </c>
      <c r="K25" s="79">
        <f t="shared" si="5"/>
        <v>842.5</v>
      </c>
      <c r="L25" s="79">
        <v>18492</v>
      </c>
      <c r="M25" s="79">
        <f t="shared" si="13"/>
        <v>176.70000000000073</v>
      </c>
      <c r="N25" s="79">
        <v>18668.7</v>
      </c>
      <c r="O25" s="79">
        <f t="shared" si="7"/>
        <v>-48.100000000002183</v>
      </c>
      <c r="P25" s="79">
        <v>18620.599999999999</v>
      </c>
      <c r="Q25" s="79">
        <f t="shared" si="8"/>
        <v>-18.5</v>
      </c>
      <c r="R25" s="79">
        <v>18602.099999999999</v>
      </c>
      <c r="S25" s="79">
        <f t="shared" si="9"/>
        <v>0</v>
      </c>
      <c r="T25" s="80">
        <v>18602.099999999999</v>
      </c>
    </row>
    <row r="26" spans="1:20" s="24" customFormat="1" ht="27.6" x14ac:dyDescent="0.25">
      <c r="A26" s="15" t="s">
        <v>65</v>
      </c>
      <c r="B26" s="16" t="s">
        <v>48</v>
      </c>
      <c r="C26" s="17" t="s">
        <v>34</v>
      </c>
      <c r="D26" s="79">
        <v>251.7</v>
      </c>
      <c r="E26" s="79">
        <f t="shared" si="12"/>
        <v>16797.3</v>
      </c>
      <c r="F26" s="79">
        <v>17049</v>
      </c>
      <c r="G26" s="79">
        <f t="shared" si="3"/>
        <v>0</v>
      </c>
      <c r="H26" s="79">
        <v>17049</v>
      </c>
      <c r="I26" s="79">
        <f t="shared" si="14"/>
        <v>0</v>
      </c>
      <c r="J26" s="79">
        <v>17049</v>
      </c>
      <c r="K26" s="79">
        <f t="shared" si="5"/>
        <v>0</v>
      </c>
      <c r="L26" s="79">
        <v>17049</v>
      </c>
      <c r="M26" s="79">
        <f t="shared" si="13"/>
        <v>0</v>
      </c>
      <c r="N26" s="79">
        <v>17049</v>
      </c>
      <c r="O26" s="79">
        <f t="shared" si="7"/>
        <v>0</v>
      </c>
      <c r="P26" s="79">
        <v>17049</v>
      </c>
      <c r="Q26" s="79">
        <f t="shared" si="8"/>
        <v>-16797.3</v>
      </c>
      <c r="R26" s="79">
        <v>251.7</v>
      </c>
      <c r="S26" s="79">
        <f t="shared" si="9"/>
        <v>0</v>
      </c>
      <c r="T26" s="80">
        <v>251.7</v>
      </c>
    </row>
    <row r="27" spans="1:20" s="9" customFormat="1" ht="14.25" customHeight="1" x14ac:dyDescent="0.25">
      <c r="A27" s="18" t="s">
        <v>66</v>
      </c>
      <c r="B27" s="19" t="s">
        <v>50</v>
      </c>
      <c r="C27" s="20" t="s">
        <v>44</v>
      </c>
      <c r="D27" s="59">
        <f>D28+D29+D30+D31+D33+D32</f>
        <v>421622.39999999997</v>
      </c>
      <c r="E27" s="59">
        <f t="shared" ref="E27:T27" si="15">E28+E29+E30+E31+E33+E32</f>
        <v>6472</v>
      </c>
      <c r="F27" s="59">
        <f t="shared" si="15"/>
        <v>428094.39999999997</v>
      </c>
      <c r="G27" s="59">
        <f t="shared" si="15"/>
        <v>0</v>
      </c>
      <c r="H27" s="59">
        <f t="shared" si="15"/>
        <v>428094.39999999997</v>
      </c>
      <c r="I27" s="59">
        <f t="shared" si="15"/>
        <v>3009.4000000000233</v>
      </c>
      <c r="J27" s="59">
        <f t="shared" si="15"/>
        <v>431103.8</v>
      </c>
      <c r="K27" s="59">
        <f t="shared" si="15"/>
        <v>35194.599999999977</v>
      </c>
      <c r="L27" s="59">
        <f t="shared" si="15"/>
        <v>466298.4</v>
      </c>
      <c r="M27" s="59">
        <f t="shared" si="15"/>
        <v>-342.40000000000509</v>
      </c>
      <c r="N27" s="59">
        <f t="shared" si="15"/>
        <v>465956</v>
      </c>
      <c r="O27" s="59">
        <f t="shared" si="15"/>
        <v>-49.999999999992951</v>
      </c>
      <c r="P27" s="59">
        <f t="shared" si="15"/>
        <v>465906</v>
      </c>
      <c r="Q27" s="59">
        <f t="shared" si="15"/>
        <v>-1645.4999999999945</v>
      </c>
      <c r="R27" s="59">
        <f t="shared" si="15"/>
        <v>464260.5</v>
      </c>
      <c r="S27" s="59">
        <f t="shared" si="15"/>
        <v>-1457.4000000000115</v>
      </c>
      <c r="T27" s="59">
        <f t="shared" si="15"/>
        <v>462803.1</v>
      </c>
    </row>
    <row r="28" spans="1:20" ht="13.8" x14ac:dyDescent="0.25">
      <c r="A28" s="15" t="s">
        <v>67</v>
      </c>
      <c r="B28" s="16" t="s">
        <v>50</v>
      </c>
      <c r="C28" s="17" t="s">
        <v>43</v>
      </c>
      <c r="D28" s="79">
        <v>16661.400000000001</v>
      </c>
      <c r="E28" s="79">
        <f t="shared" ref="E28:E33" si="16">F28-D28</f>
        <v>0</v>
      </c>
      <c r="F28" s="79">
        <v>16661.400000000001</v>
      </c>
      <c r="G28" s="79">
        <f t="shared" si="3"/>
        <v>0</v>
      </c>
      <c r="H28" s="79">
        <v>16661.400000000001</v>
      </c>
      <c r="I28" s="79">
        <f>J28-H28</f>
        <v>0</v>
      </c>
      <c r="J28" s="79">
        <v>16661.400000000001</v>
      </c>
      <c r="K28" s="79">
        <f t="shared" si="5"/>
        <v>3422.8999999999978</v>
      </c>
      <c r="L28" s="79">
        <v>20084.3</v>
      </c>
      <c r="M28" s="79">
        <f t="shared" ref="M28:M33" si="17">N28-L28</f>
        <v>0</v>
      </c>
      <c r="N28" s="79">
        <v>20084.3</v>
      </c>
      <c r="O28" s="79">
        <f t="shared" si="7"/>
        <v>-1339.8999999999978</v>
      </c>
      <c r="P28" s="79">
        <v>18744.400000000001</v>
      </c>
      <c r="Q28" s="79">
        <f t="shared" si="8"/>
        <v>-766.5</v>
      </c>
      <c r="R28" s="79">
        <v>17977.900000000001</v>
      </c>
      <c r="S28" s="79">
        <f t="shared" si="9"/>
        <v>0</v>
      </c>
      <c r="T28" s="80">
        <v>17977.900000000001</v>
      </c>
    </row>
    <row r="29" spans="1:20" ht="13.8" x14ac:dyDescent="0.25">
      <c r="A29" s="15" t="s">
        <v>68</v>
      </c>
      <c r="B29" s="16" t="s">
        <v>50</v>
      </c>
      <c r="C29" s="17" t="s">
        <v>52</v>
      </c>
      <c r="D29" s="79">
        <v>4628.5</v>
      </c>
      <c r="E29" s="79">
        <f t="shared" si="16"/>
        <v>0</v>
      </c>
      <c r="F29" s="79">
        <v>4628.5</v>
      </c>
      <c r="G29" s="79">
        <f t="shared" si="3"/>
        <v>0</v>
      </c>
      <c r="H29" s="79">
        <v>4628.5</v>
      </c>
      <c r="I29" s="79">
        <f t="shared" ref="I29:I33" si="18">J29-H29</f>
        <v>0</v>
      </c>
      <c r="J29" s="79">
        <v>4628.5</v>
      </c>
      <c r="K29" s="79">
        <f t="shared" si="5"/>
        <v>-2697.8</v>
      </c>
      <c r="L29" s="79">
        <v>1930.7</v>
      </c>
      <c r="M29" s="79">
        <f t="shared" si="17"/>
        <v>0</v>
      </c>
      <c r="N29" s="79">
        <v>1930.7</v>
      </c>
      <c r="O29" s="79">
        <f t="shared" ref="O29:O33" si="19">P29-N29</f>
        <v>1273.9999999999998</v>
      </c>
      <c r="P29" s="79">
        <v>3204.7</v>
      </c>
      <c r="Q29" s="79">
        <f t="shared" si="8"/>
        <v>560</v>
      </c>
      <c r="R29" s="79">
        <v>3764.7</v>
      </c>
      <c r="S29" s="79">
        <f t="shared" si="9"/>
        <v>0</v>
      </c>
      <c r="T29" s="80">
        <v>3764.7</v>
      </c>
    </row>
    <row r="30" spans="1:20" ht="13.8" x14ac:dyDescent="0.25">
      <c r="A30" s="15" t="s">
        <v>69</v>
      </c>
      <c r="B30" s="16" t="s">
        <v>50</v>
      </c>
      <c r="C30" s="17" t="s">
        <v>70</v>
      </c>
      <c r="D30" s="79">
        <v>29417.5</v>
      </c>
      <c r="E30" s="79">
        <f t="shared" si="16"/>
        <v>0</v>
      </c>
      <c r="F30" s="79">
        <v>29417.5</v>
      </c>
      <c r="G30" s="79">
        <f t="shared" si="3"/>
        <v>0</v>
      </c>
      <c r="H30" s="79">
        <v>29417.5</v>
      </c>
      <c r="I30" s="79">
        <f t="shared" si="18"/>
        <v>0</v>
      </c>
      <c r="J30" s="79">
        <v>29417.5</v>
      </c>
      <c r="K30" s="79">
        <f t="shared" si="5"/>
        <v>0</v>
      </c>
      <c r="L30" s="79">
        <v>29417.5</v>
      </c>
      <c r="M30" s="79">
        <f t="shared" si="17"/>
        <v>0</v>
      </c>
      <c r="N30" s="79">
        <v>29417.5</v>
      </c>
      <c r="O30" s="79">
        <f t="shared" si="19"/>
        <v>82.299999999999272</v>
      </c>
      <c r="P30" s="79">
        <v>29499.8</v>
      </c>
      <c r="Q30" s="79">
        <f t="shared" si="8"/>
        <v>2089.5</v>
      </c>
      <c r="R30" s="79">
        <v>31589.3</v>
      </c>
      <c r="S30" s="79">
        <f t="shared" si="9"/>
        <v>0</v>
      </c>
      <c r="T30" s="80">
        <v>31589.3</v>
      </c>
    </row>
    <row r="31" spans="1:20" ht="13.8" x14ac:dyDescent="0.25">
      <c r="A31" s="15" t="s">
        <v>71</v>
      </c>
      <c r="B31" s="16" t="s">
        <v>50</v>
      </c>
      <c r="C31" s="17" t="s">
        <v>63</v>
      </c>
      <c r="D31" s="79">
        <v>147574.39999999999</v>
      </c>
      <c r="E31" s="79">
        <f t="shared" si="16"/>
        <v>6265.7000000000116</v>
      </c>
      <c r="F31" s="79">
        <v>153840.1</v>
      </c>
      <c r="G31" s="79">
        <f t="shared" si="3"/>
        <v>0</v>
      </c>
      <c r="H31" s="79">
        <v>153840.1</v>
      </c>
      <c r="I31" s="79">
        <f t="shared" si="18"/>
        <v>2949</v>
      </c>
      <c r="J31" s="79">
        <v>156789.1</v>
      </c>
      <c r="K31" s="79">
        <f t="shared" si="5"/>
        <v>12000</v>
      </c>
      <c r="L31" s="79">
        <v>168789.1</v>
      </c>
      <c r="M31" s="79">
        <f t="shared" si="17"/>
        <v>0</v>
      </c>
      <c r="N31" s="79">
        <v>168789.1</v>
      </c>
      <c r="O31" s="79">
        <f t="shared" si="19"/>
        <v>0</v>
      </c>
      <c r="P31" s="79">
        <v>168789.1</v>
      </c>
      <c r="Q31" s="79">
        <f t="shared" si="8"/>
        <v>0</v>
      </c>
      <c r="R31" s="79">
        <v>168789.1</v>
      </c>
      <c r="S31" s="79">
        <f t="shared" si="9"/>
        <v>0</v>
      </c>
      <c r="T31" s="80">
        <v>168789.1</v>
      </c>
    </row>
    <row r="32" spans="1:20" ht="13.8" x14ac:dyDescent="0.25">
      <c r="A32" s="15" t="s">
        <v>72</v>
      </c>
      <c r="B32" s="16" t="s">
        <v>50</v>
      </c>
      <c r="C32" s="17" t="s">
        <v>16</v>
      </c>
      <c r="D32" s="79">
        <v>6974.1</v>
      </c>
      <c r="E32" s="79">
        <f t="shared" si="16"/>
        <v>9</v>
      </c>
      <c r="F32" s="79">
        <v>6983.1</v>
      </c>
      <c r="G32" s="79">
        <f t="shared" si="3"/>
        <v>0</v>
      </c>
      <c r="H32" s="79">
        <v>6983.1</v>
      </c>
      <c r="I32" s="79">
        <f t="shared" si="18"/>
        <v>26.5</v>
      </c>
      <c r="J32" s="79">
        <v>7009.6</v>
      </c>
      <c r="K32" s="79">
        <f t="shared" si="5"/>
        <v>87.799999999999272</v>
      </c>
      <c r="L32" s="79">
        <v>7097.4</v>
      </c>
      <c r="M32" s="79">
        <f t="shared" si="17"/>
        <v>-172.79999999999927</v>
      </c>
      <c r="N32" s="79">
        <v>6924.6</v>
      </c>
      <c r="O32" s="79">
        <f t="shared" si="19"/>
        <v>316.5</v>
      </c>
      <c r="P32" s="79">
        <v>7241.1</v>
      </c>
      <c r="Q32" s="79">
        <f t="shared" si="8"/>
        <v>-544.60000000000036</v>
      </c>
      <c r="R32" s="79">
        <v>6696.5</v>
      </c>
      <c r="S32" s="79">
        <f t="shared" si="9"/>
        <v>-145.19999999999982</v>
      </c>
      <c r="T32" s="80">
        <v>6551.3</v>
      </c>
    </row>
    <row r="33" spans="1:20" ht="27.6" x14ac:dyDescent="0.25">
      <c r="A33" s="15" t="s">
        <v>73</v>
      </c>
      <c r="B33" s="16" t="s">
        <v>50</v>
      </c>
      <c r="C33" s="17" t="s">
        <v>32</v>
      </c>
      <c r="D33" s="79">
        <v>216366.5</v>
      </c>
      <c r="E33" s="79">
        <f t="shared" si="16"/>
        <v>197.29999999998836</v>
      </c>
      <c r="F33" s="79">
        <v>216563.8</v>
      </c>
      <c r="G33" s="79">
        <f t="shared" si="3"/>
        <v>0</v>
      </c>
      <c r="H33" s="79">
        <v>216563.8</v>
      </c>
      <c r="I33" s="79">
        <f t="shared" si="18"/>
        <v>33.900000000023283</v>
      </c>
      <c r="J33" s="79">
        <v>216597.7</v>
      </c>
      <c r="K33" s="79">
        <f t="shared" si="5"/>
        <v>22381.699999999983</v>
      </c>
      <c r="L33" s="79">
        <v>238979.4</v>
      </c>
      <c r="M33" s="79">
        <f t="shared" si="17"/>
        <v>-169.60000000000582</v>
      </c>
      <c r="N33" s="79">
        <v>238809.8</v>
      </c>
      <c r="O33" s="79">
        <f t="shared" si="19"/>
        <v>-382.89999999999418</v>
      </c>
      <c r="P33" s="79">
        <v>238426.9</v>
      </c>
      <c r="Q33" s="79">
        <f t="shared" si="8"/>
        <v>-2983.8999999999942</v>
      </c>
      <c r="R33" s="79">
        <v>235443</v>
      </c>
      <c r="S33" s="79">
        <f t="shared" si="9"/>
        <v>-1312.2000000000116</v>
      </c>
      <c r="T33" s="80">
        <v>234130.8</v>
      </c>
    </row>
    <row r="34" spans="1:20" s="9" customFormat="1" ht="13.8" x14ac:dyDescent="0.25">
      <c r="A34" s="18" t="s">
        <v>74</v>
      </c>
      <c r="B34" s="19" t="s">
        <v>52</v>
      </c>
      <c r="C34" s="20" t="s">
        <v>44</v>
      </c>
      <c r="D34" s="59">
        <f>D35+D36+D37+D38</f>
        <v>682015.5</v>
      </c>
      <c r="E34" s="59">
        <f t="shared" ref="E34:T34" si="20">E35+E36+E37+E38</f>
        <v>898.20000000001164</v>
      </c>
      <c r="F34" s="59">
        <f t="shared" si="20"/>
        <v>682913.70000000007</v>
      </c>
      <c r="G34" s="59">
        <f t="shared" si="20"/>
        <v>29000</v>
      </c>
      <c r="H34" s="59">
        <f t="shared" si="20"/>
        <v>711913.70000000007</v>
      </c>
      <c r="I34" s="59">
        <f t="shared" si="20"/>
        <v>-20531.200000000033</v>
      </c>
      <c r="J34" s="59">
        <f t="shared" si="20"/>
        <v>691382.50000000012</v>
      </c>
      <c r="K34" s="59">
        <f t="shared" si="20"/>
        <v>19062.900000000031</v>
      </c>
      <c r="L34" s="59">
        <f t="shared" si="20"/>
        <v>710445.4</v>
      </c>
      <c r="M34" s="59">
        <f t="shared" si="20"/>
        <v>48783.399999999965</v>
      </c>
      <c r="N34" s="59">
        <f t="shared" si="20"/>
        <v>759228.8</v>
      </c>
      <c r="O34" s="59">
        <f t="shared" si="20"/>
        <v>56489.500000000022</v>
      </c>
      <c r="P34" s="59">
        <f t="shared" si="20"/>
        <v>815718.3</v>
      </c>
      <c r="Q34" s="59">
        <f t="shared" si="20"/>
        <v>221591.69999999995</v>
      </c>
      <c r="R34" s="59">
        <f t="shared" si="20"/>
        <v>1037310</v>
      </c>
      <c r="S34" s="59">
        <f t="shared" si="20"/>
        <v>4.2999999999956344</v>
      </c>
      <c r="T34" s="59">
        <f t="shared" si="20"/>
        <v>1037314.2999999999</v>
      </c>
    </row>
    <row r="35" spans="1:20" ht="13.8" x14ac:dyDescent="0.25">
      <c r="A35" s="15" t="s">
        <v>75</v>
      </c>
      <c r="B35" s="16" t="s">
        <v>52</v>
      </c>
      <c r="C35" s="17" t="s">
        <v>43</v>
      </c>
      <c r="D35" s="79">
        <v>364419.7</v>
      </c>
      <c r="E35" s="79">
        <f t="shared" ref="E35:E38" si="21">F35-D35</f>
        <v>-50.5</v>
      </c>
      <c r="F35" s="79">
        <v>364369.2</v>
      </c>
      <c r="G35" s="79">
        <f t="shared" si="3"/>
        <v>0</v>
      </c>
      <c r="H35" s="80">
        <v>364369.2</v>
      </c>
      <c r="I35" s="79">
        <f>J35-H35</f>
        <v>-31008.200000000012</v>
      </c>
      <c r="J35" s="79">
        <v>333361</v>
      </c>
      <c r="K35" s="79">
        <f t="shared" si="5"/>
        <v>-675.5</v>
      </c>
      <c r="L35" s="79">
        <v>332685.5</v>
      </c>
      <c r="M35" s="79">
        <f t="shared" ref="M35:M38" si="22">N35-L35</f>
        <v>29484.599999999977</v>
      </c>
      <c r="N35" s="79">
        <v>362170.1</v>
      </c>
      <c r="O35" s="79">
        <f t="shared" ref="O35:O38" si="23">P35-N35</f>
        <v>174033.40000000002</v>
      </c>
      <c r="P35" s="79">
        <v>536203.5</v>
      </c>
      <c r="Q35" s="79">
        <f t="shared" si="8"/>
        <v>1380.5999999999767</v>
      </c>
      <c r="R35" s="79">
        <v>537584.1</v>
      </c>
      <c r="S35" s="79">
        <f t="shared" si="9"/>
        <v>0</v>
      </c>
      <c r="T35" s="80">
        <v>537584.1</v>
      </c>
    </row>
    <row r="36" spans="1:20" ht="13.8" x14ac:dyDescent="0.25">
      <c r="A36" s="15" t="s">
        <v>76</v>
      </c>
      <c r="B36" s="16" t="s">
        <v>52</v>
      </c>
      <c r="C36" s="17" t="s">
        <v>46</v>
      </c>
      <c r="D36" s="80">
        <v>296299.5</v>
      </c>
      <c r="E36" s="79">
        <f t="shared" si="21"/>
        <v>948.70000000001164</v>
      </c>
      <c r="F36" s="80">
        <v>297248.2</v>
      </c>
      <c r="G36" s="79">
        <f t="shared" si="3"/>
        <v>29000</v>
      </c>
      <c r="H36" s="80">
        <v>326248.2</v>
      </c>
      <c r="I36" s="79">
        <f t="shared" ref="I36:I38" si="24">J36-H36</f>
        <v>-211.90000000002328</v>
      </c>
      <c r="J36" s="80">
        <v>326036.3</v>
      </c>
      <c r="K36" s="79">
        <f t="shared" si="5"/>
        <v>18633.100000000035</v>
      </c>
      <c r="L36" s="80">
        <v>344669.4</v>
      </c>
      <c r="M36" s="79">
        <f t="shared" si="22"/>
        <v>18939.799999999988</v>
      </c>
      <c r="N36" s="80">
        <v>363609.2</v>
      </c>
      <c r="O36" s="79">
        <f t="shared" si="23"/>
        <v>-117379.6</v>
      </c>
      <c r="P36" s="80">
        <v>246229.6</v>
      </c>
      <c r="Q36" s="79">
        <f t="shared" si="8"/>
        <v>220556.19999999998</v>
      </c>
      <c r="R36" s="80">
        <v>466785.8</v>
      </c>
      <c r="S36" s="79">
        <f t="shared" si="9"/>
        <v>0</v>
      </c>
      <c r="T36" s="80">
        <v>466785.8</v>
      </c>
    </row>
    <row r="37" spans="1:20" ht="13.8" x14ac:dyDescent="0.25">
      <c r="A37" s="15" t="s">
        <v>77</v>
      </c>
      <c r="B37" s="16" t="s">
        <v>52</v>
      </c>
      <c r="C37" s="17" t="s">
        <v>48</v>
      </c>
      <c r="D37" s="80">
        <v>21267.5</v>
      </c>
      <c r="E37" s="79">
        <f t="shared" si="21"/>
        <v>0</v>
      </c>
      <c r="F37" s="80">
        <v>21267.5</v>
      </c>
      <c r="G37" s="79">
        <f t="shared" si="3"/>
        <v>0</v>
      </c>
      <c r="H37" s="80">
        <v>21267.5</v>
      </c>
      <c r="I37" s="79">
        <f t="shared" si="24"/>
        <v>10688.900000000001</v>
      </c>
      <c r="J37" s="80">
        <v>31956.400000000001</v>
      </c>
      <c r="K37" s="79">
        <f t="shared" si="5"/>
        <v>1105.2999999999956</v>
      </c>
      <c r="L37" s="80">
        <v>33061.699999999997</v>
      </c>
      <c r="M37" s="79">
        <f t="shared" si="22"/>
        <v>359</v>
      </c>
      <c r="N37" s="80">
        <v>33420.699999999997</v>
      </c>
      <c r="O37" s="79">
        <f t="shared" si="23"/>
        <v>-164.29999999999563</v>
      </c>
      <c r="P37" s="80">
        <v>33256.400000000001</v>
      </c>
      <c r="Q37" s="79">
        <f t="shared" si="8"/>
        <v>-345.09999999999854</v>
      </c>
      <c r="R37" s="80">
        <v>32911.300000000003</v>
      </c>
      <c r="S37" s="79">
        <f t="shared" si="9"/>
        <v>4.2999999999956344</v>
      </c>
      <c r="T37" s="80">
        <v>32915.599999999999</v>
      </c>
    </row>
    <row r="38" spans="1:20" ht="27.6" x14ac:dyDescent="0.25">
      <c r="A38" s="15" t="s">
        <v>78</v>
      </c>
      <c r="B38" s="16" t="s">
        <v>52</v>
      </c>
      <c r="C38" s="17" t="s">
        <v>52</v>
      </c>
      <c r="D38" s="80">
        <v>28.8</v>
      </c>
      <c r="E38" s="79">
        <f t="shared" si="21"/>
        <v>0</v>
      </c>
      <c r="F38" s="80">
        <v>28.8</v>
      </c>
      <c r="G38" s="79">
        <f t="shared" si="3"/>
        <v>0</v>
      </c>
      <c r="H38" s="80">
        <v>28.8</v>
      </c>
      <c r="I38" s="79">
        <f t="shared" si="24"/>
        <v>0</v>
      </c>
      <c r="J38" s="80">
        <v>28.8</v>
      </c>
      <c r="K38" s="79">
        <f t="shared" si="5"/>
        <v>0</v>
      </c>
      <c r="L38" s="80">
        <v>28.8</v>
      </c>
      <c r="M38" s="79">
        <f t="shared" si="22"/>
        <v>0</v>
      </c>
      <c r="N38" s="80">
        <v>28.8</v>
      </c>
      <c r="O38" s="79">
        <f t="shared" si="23"/>
        <v>0</v>
      </c>
      <c r="P38" s="80">
        <v>28.8</v>
      </c>
      <c r="Q38" s="79">
        <f t="shared" si="8"/>
        <v>0</v>
      </c>
      <c r="R38" s="80">
        <v>28.8</v>
      </c>
      <c r="S38" s="79">
        <f t="shared" si="9"/>
        <v>0</v>
      </c>
      <c r="T38" s="80">
        <v>28.8</v>
      </c>
    </row>
    <row r="39" spans="1:20" s="9" customFormat="1" ht="13.8" x14ac:dyDescent="0.25">
      <c r="A39" s="18" t="s">
        <v>79</v>
      </c>
      <c r="B39" s="19" t="s">
        <v>54</v>
      </c>
      <c r="C39" s="20" t="s">
        <v>44</v>
      </c>
      <c r="D39" s="65">
        <f>D40</f>
        <v>156386.79999999999</v>
      </c>
      <c r="E39" s="65">
        <f t="shared" ref="E39:T39" si="25">E40</f>
        <v>6340.8000000000175</v>
      </c>
      <c r="F39" s="65">
        <f t="shared" si="25"/>
        <v>162727.6</v>
      </c>
      <c r="G39" s="65">
        <f t="shared" si="25"/>
        <v>0</v>
      </c>
      <c r="H39" s="65">
        <f t="shared" si="25"/>
        <v>162727.6</v>
      </c>
      <c r="I39" s="65">
        <f t="shared" si="25"/>
        <v>-795.20000000001164</v>
      </c>
      <c r="J39" s="65">
        <f t="shared" si="25"/>
        <v>161932.4</v>
      </c>
      <c r="K39" s="65">
        <f t="shared" si="25"/>
        <v>140</v>
      </c>
      <c r="L39" s="65">
        <f t="shared" si="25"/>
        <v>162072.4</v>
      </c>
      <c r="M39" s="65">
        <f t="shared" si="25"/>
        <v>-44065.5</v>
      </c>
      <c r="N39" s="65">
        <f t="shared" si="25"/>
        <v>118006.9</v>
      </c>
      <c r="O39" s="65">
        <f t="shared" si="25"/>
        <v>-29075.299999999988</v>
      </c>
      <c r="P39" s="65">
        <f t="shared" si="25"/>
        <v>88931.6</v>
      </c>
      <c r="Q39" s="65">
        <f t="shared" si="25"/>
        <v>23118.299999999988</v>
      </c>
      <c r="R39" s="65">
        <f t="shared" si="25"/>
        <v>112049.9</v>
      </c>
      <c r="S39" s="65">
        <f t="shared" si="25"/>
        <v>0</v>
      </c>
      <c r="T39" s="65">
        <f t="shared" si="25"/>
        <v>112049.9</v>
      </c>
    </row>
    <row r="40" spans="1:20" ht="27.6" x14ac:dyDescent="0.25">
      <c r="A40" s="15" t="s">
        <v>80</v>
      </c>
      <c r="B40" s="16" t="s">
        <v>54</v>
      </c>
      <c r="C40" s="17" t="s">
        <v>52</v>
      </c>
      <c r="D40" s="80">
        <v>156386.79999999999</v>
      </c>
      <c r="E40" s="79">
        <f t="shared" ref="E40" si="26">F40-D40</f>
        <v>6340.8000000000175</v>
      </c>
      <c r="F40" s="80">
        <v>162727.6</v>
      </c>
      <c r="G40" s="79">
        <f t="shared" si="3"/>
        <v>0</v>
      </c>
      <c r="H40" s="80">
        <v>162727.6</v>
      </c>
      <c r="I40" s="80">
        <f>J40-H40</f>
        <v>-795.20000000001164</v>
      </c>
      <c r="J40" s="80">
        <v>161932.4</v>
      </c>
      <c r="K40" s="79">
        <f t="shared" si="5"/>
        <v>140</v>
      </c>
      <c r="L40" s="80">
        <v>162072.4</v>
      </c>
      <c r="M40" s="79">
        <f>N40-L40</f>
        <v>-44065.5</v>
      </c>
      <c r="N40" s="80">
        <v>118006.9</v>
      </c>
      <c r="O40" s="79">
        <f t="shared" ref="O40" si="27">P40-N40</f>
        <v>-29075.299999999988</v>
      </c>
      <c r="P40" s="80">
        <v>88931.6</v>
      </c>
      <c r="Q40" s="79">
        <f t="shared" si="8"/>
        <v>23118.299999999988</v>
      </c>
      <c r="R40" s="80">
        <v>112049.9</v>
      </c>
      <c r="S40" s="79">
        <f t="shared" si="9"/>
        <v>0</v>
      </c>
      <c r="T40" s="80">
        <v>112049.9</v>
      </c>
    </row>
    <row r="41" spans="1:20" s="9" customFormat="1" ht="13.8" x14ac:dyDescent="0.25">
      <c r="A41" s="18" t="s">
        <v>81</v>
      </c>
      <c r="B41" s="19" t="s">
        <v>56</v>
      </c>
      <c r="C41" s="20" t="s">
        <v>44</v>
      </c>
      <c r="D41" s="65">
        <f>D42+D43+D45+D46+D44</f>
        <v>2927127.5</v>
      </c>
      <c r="E41" s="65">
        <f t="shared" ref="E41:T41" si="28">E42+E43+E45+E46+E44</f>
        <v>6640.3000000000466</v>
      </c>
      <c r="F41" s="65">
        <f t="shared" si="28"/>
        <v>2933767.8</v>
      </c>
      <c r="G41" s="65">
        <f t="shared" si="28"/>
        <v>0</v>
      </c>
      <c r="H41" s="65">
        <f t="shared" si="28"/>
        <v>2933767.8</v>
      </c>
      <c r="I41" s="65">
        <f t="shared" si="28"/>
        <v>15502.499999999942</v>
      </c>
      <c r="J41" s="65">
        <f t="shared" si="28"/>
        <v>2949270.3000000003</v>
      </c>
      <c r="K41" s="65">
        <f t="shared" si="28"/>
        <v>134592.90000000017</v>
      </c>
      <c r="L41" s="65">
        <f t="shared" si="28"/>
        <v>3083863.2</v>
      </c>
      <c r="M41" s="65">
        <f t="shared" si="28"/>
        <v>31346.500000000036</v>
      </c>
      <c r="N41" s="65">
        <f t="shared" si="28"/>
        <v>3115209.7000000007</v>
      </c>
      <c r="O41" s="65">
        <f t="shared" si="28"/>
        <v>15925.299999999756</v>
      </c>
      <c r="P41" s="65">
        <f t="shared" si="28"/>
        <v>3131135</v>
      </c>
      <c r="Q41" s="65">
        <f t="shared" si="28"/>
        <v>-76391.599999999948</v>
      </c>
      <c r="R41" s="65">
        <f t="shared" si="28"/>
        <v>3054743.4000000004</v>
      </c>
      <c r="S41" s="65">
        <f t="shared" si="28"/>
        <v>-8792.7999999999884</v>
      </c>
      <c r="T41" s="65">
        <f t="shared" si="28"/>
        <v>3045950.6000000006</v>
      </c>
    </row>
    <row r="42" spans="1:20" ht="13.8" x14ac:dyDescent="0.25">
      <c r="A42" s="15" t="s">
        <v>82</v>
      </c>
      <c r="B42" s="16" t="s">
        <v>56</v>
      </c>
      <c r="C42" s="17" t="s">
        <v>43</v>
      </c>
      <c r="D42" s="80">
        <v>997496.9</v>
      </c>
      <c r="E42" s="79">
        <f t="shared" ref="E42:E46" si="29">F42-D42</f>
        <v>1190.1999999999534</v>
      </c>
      <c r="F42" s="80">
        <v>998687.1</v>
      </c>
      <c r="G42" s="79">
        <f t="shared" si="3"/>
        <v>0</v>
      </c>
      <c r="H42" s="80">
        <v>998687.1</v>
      </c>
      <c r="I42" s="80">
        <f>J42-H42</f>
        <v>1049.3000000000466</v>
      </c>
      <c r="J42" s="80">
        <v>999736.4</v>
      </c>
      <c r="K42" s="79">
        <f t="shared" si="5"/>
        <v>29865.5</v>
      </c>
      <c r="L42" s="80">
        <v>1029601.9</v>
      </c>
      <c r="M42" s="79">
        <f t="shared" ref="M42:M46" si="30">N42-L42</f>
        <v>880.40000000002328</v>
      </c>
      <c r="N42" s="80">
        <v>1030482.3</v>
      </c>
      <c r="O42" s="79">
        <f t="shared" ref="O42:O46" si="31">P42-N42</f>
        <v>25383.59999999986</v>
      </c>
      <c r="P42" s="80">
        <v>1055865.8999999999</v>
      </c>
      <c r="Q42" s="79">
        <f t="shared" si="8"/>
        <v>-17490.399999999907</v>
      </c>
      <c r="R42" s="80">
        <v>1038375.5</v>
      </c>
      <c r="S42" s="79">
        <f t="shared" si="9"/>
        <v>74.699999999953434</v>
      </c>
      <c r="T42" s="80">
        <v>1038450.2</v>
      </c>
    </row>
    <row r="43" spans="1:20" ht="13.8" x14ac:dyDescent="0.25">
      <c r="A43" s="15" t="s">
        <v>83</v>
      </c>
      <c r="B43" s="16" t="s">
        <v>56</v>
      </c>
      <c r="C43" s="17" t="s">
        <v>46</v>
      </c>
      <c r="D43" s="80">
        <v>1530462.2</v>
      </c>
      <c r="E43" s="79">
        <f t="shared" si="29"/>
        <v>4950.1000000000931</v>
      </c>
      <c r="F43" s="80">
        <v>1535412.3</v>
      </c>
      <c r="G43" s="79">
        <f t="shared" si="3"/>
        <v>0</v>
      </c>
      <c r="H43" s="80">
        <v>1535412.3</v>
      </c>
      <c r="I43" s="80">
        <f>J43-H43</f>
        <v>12785.59999999986</v>
      </c>
      <c r="J43" s="80">
        <v>1548197.9</v>
      </c>
      <c r="K43" s="79">
        <f t="shared" si="5"/>
        <v>78378.700000000186</v>
      </c>
      <c r="L43" s="80">
        <v>1626576.6</v>
      </c>
      <c r="M43" s="79">
        <f t="shared" si="30"/>
        <v>29727.5</v>
      </c>
      <c r="N43" s="80">
        <v>1656304.1</v>
      </c>
      <c r="O43" s="79">
        <f t="shared" si="31"/>
        <v>-6416.6000000000931</v>
      </c>
      <c r="P43" s="80">
        <v>1649887.5</v>
      </c>
      <c r="Q43" s="79">
        <f t="shared" si="8"/>
        <v>-24132.300000000047</v>
      </c>
      <c r="R43" s="80">
        <v>1625755.2</v>
      </c>
      <c r="S43" s="79">
        <f t="shared" si="9"/>
        <v>-556.19999999995343</v>
      </c>
      <c r="T43" s="80">
        <v>1625199</v>
      </c>
    </row>
    <row r="44" spans="1:20" ht="13.8" x14ac:dyDescent="0.25">
      <c r="A44" s="15" t="s">
        <v>145</v>
      </c>
      <c r="B44" s="37" t="s">
        <v>56</v>
      </c>
      <c r="C44" s="17">
        <v>3</v>
      </c>
      <c r="D44" s="80">
        <v>224513.8</v>
      </c>
      <c r="E44" s="79">
        <f t="shared" si="29"/>
        <v>500</v>
      </c>
      <c r="F44" s="80">
        <v>225013.8</v>
      </c>
      <c r="G44" s="79">
        <f t="shared" si="3"/>
        <v>0</v>
      </c>
      <c r="H44" s="80">
        <v>225013.8</v>
      </c>
      <c r="I44" s="80">
        <f>J44-H44</f>
        <v>173.80000000001746</v>
      </c>
      <c r="J44" s="80">
        <v>225187.6</v>
      </c>
      <c r="K44" s="79">
        <f t="shared" si="5"/>
        <v>-2909.2000000000116</v>
      </c>
      <c r="L44" s="80">
        <v>222278.39999999999</v>
      </c>
      <c r="M44" s="79">
        <f t="shared" si="30"/>
        <v>-8144.7999999999884</v>
      </c>
      <c r="N44" s="80">
        <v>214133.6</v>
      </c>
      <c r="O44" s="79">
        <f t="shared" si="31"/>
        <v>0</v>
      </c>
      <c r="P44" s="80">
        <v>214133.6</v>
      </c>
      <c r="Q44" s="79">
        <f t="shared" si="8"/>
        <v>-25716.100000000006</v>
      </c>
      <c r="R44" s="80">
        <v>188417.5</v>
      </c>
      <c r="S44" s="79">
        <f t="shared" si="9"/>
        <v>-9247.8999999999942</v>
      </c>
      <c r="T44" s="80">
        <v>179169.6</v>
      </c>
    </row>
    <row r="45" spans="1:20" ht="13.8" x14ac:dyDescent="0.25">
      <c r="A45" s="15" t="s">
        <v>84</v>
      </c>
      <c r="B45" s="16" t="s">
        <v>56</v>
      </c>
      <c r="C45" s="17" t="s">
        <v>56</v>
      </c>
      <c r="D45" s="80">
        <v>1800.7</v>
      </c>
      <c r="E45" s="79">
        <f t="shared" si="29"/>
        <v>0</v>
      </c>
      <c r="F45" s="80">
        <v>1800.7</v>
      </c>
      <c r="G45" s="79">
        <f t="shared" si="3"/>
        <v>0</v>
      </c>
      <c r="H45" s="80">
        <v>1800.7</v>
      </c>
      <c r="I45" s="80">
        <f>J45-H45</f>
        <v>1347.4999999999998</v>
      </c>
      <c r="J45" s="80">
        <v>3148.2</v>
      </c>
      <c r="K45" s="79">
        <f t="shared" si="5"/>
        <v>-912</v>
      </c>
      <c r="L45" s="80">
        <v>2236.1999999999998</v>
      </c>
      <c r="M45" s="79">
        <f t="shared" si="30"/>
        <v>-7.0999999999999091</v>
      </c>
      <c r="N45" s="80">
        <v>2229.1</v>
      </c>
      <c r="O45" s="79">
        <f t="shared" si="31"/>
        <v>0</v>
      </c>
      <c r="P45" s="80">
        <v>2229.1</v>
      </c>
      <c r="Q45" s="79">
        <f t="shared" si="8"/>
        <v>100</v>
      </c>
      <c r="R45" s="80">
        <v>2329.1</v>
      </c>
      <c r="S45" s="79">
        <f t="shared" si="9"/>
        <v>0</v>
      </c>
      <c r="T45" s="80">
        <v>2329.1</v>
      </c>
    </row>
    <row r="46" spans="1:20" ht="13.8" x14ac:dyDescent="0.25">
      <c r="A46" s="15" t="s">
        <v>85</v>
      </c>
      <c r="B46" s="16" t="s">
        <v>56</v>
      </c>
      <c r="C46" s="17" t="s">
        <v>63</v>
      </c>
      <c r="D46" s="80">
        <v>172853.9</v>
      </c>
      <c r="E46" s="79">
        <f t="shared" si="29"/>
        <v>0</v>
      </c>
      <c r="F46" s="80">
        <v>172853.9</v>
      </c>
      <c r="G46" s="79">
        <f t="shared" si="3"/>
        <v>0</v>
      </c>
      <c r="H46" s="80">
        <v>172853.9</v>
      </c>
      <c r="I46" s="80">
        <f>J46-H46</f>
        <v>146.30000000001746</v>
      </c>
      <c r="J46" s="80">
        <v>173000.2</v>
      </c>
      <c r="K46" s="79">
        <f t="shared" si="5"/>
        <v>30169.899999999994</v>
      </c>
      <c r="L46" s="80">
        <v>203170.1</v>
      </c>
      <c r="M46" s="79">
        <f t="shared" si="30"/>
        <v>8890.5</v>
      </c>
      <c r="N46" s="80">
        <v>212060.6</v>
      </c>
      <c r="O46" s="79">
        <f t="shared" si="31"/>
        <v>-3041.7000000000116</v>
      </c>
      <c r="P46" s="80">
        <v>209018.9</v>
      </c>
      <c r="Q46" s="79">
        <f t="shared" si="8"/>
        <v>-9152.7999999999884</v>
      </c>
      <c r="R46" s="80">
        <v>199866.1</v>
      </c>
      <c r="S46" s="79">
        <f t="shared" si="9"/>
        <v>936.60000000000582</v>
      </c>
      <c r="T46" s="80">
        <v>200802.7</v>
      </c>
    </row>
    <row r="47" spans="1:20" s="9" customFormat="1" ht="13.8" x14ac:dyDescent="0.25">
      <c r="A47" s="18" t="s">
        <v>86</v>
      </c>
      <c r="B47" s="19" t="s">
        <v>70</v>
      </c>
      <c r="C47" s="20" t="s">
        <v>44</v>
      </c>
      <c r="D47" s="65">
        <f>D48+D49</f>
        <v>200166.1</v>
      </c>
      <c r="E47" s="65">
        <f t="shared" ref="E47:T47" si="32">E48+E49</f>
        <v>886.19999999998254</v>
      </c>
      <c r="F47" s="65">
        <f t="shared" si="32"/>
        <v>201052.3</v>
      </c>
      <c r="G47" s="65">
        <f t="shared" si="32"/>
        <v>0</v>
      </c>
      <c r="H47" s="65">
        <f t="shared" si="32"/>
        <v>201052.3</v>
      </c>
      <c r="I47" s="65">
        <f t="shared" si="32"/>
        <v>1935</v>
      </c>
      <c r="J47" s="65">
        <f t="shared" si="32"/>
        <v>202987.3</v>
      </c>
      <c r="K47" s="65">
        <f t="shared" si="32"/>
        <v>6625.1000000000058</v>
      </c>
      <c r="L47" s="65">
        <f t="shared" si="32"/>
        <v>209612.4</v>
      </c>
      <c r="M47" s="65">
        <f t="shared" si="32"/>
        <v>784.60000000000582</v>
      </c>
      <c r="N47" s="65">
        <f t="shared" si="32"/>
        <v>210397</v>
      </c>
      <c r="O47" s="65">
        <f t="shared" si="32"/>
        <v>5871.2999999999884</v>
      </c>
      <c r="P47" s="65">
        <f t="shared" si="32"/>
        <v>216268.3</v>
      </c>
      <c r="Q47" s="65">
        <f t="shared" si="32"/>
        <v>4550.1000000000058</v>
      </c>
      <c r="R47" s="65">
        <f t="shared" si="32"/>
        <v>220818.4</v>
      </c>
      <c r="S47" s="65">
        <f t="shared" si="32"/>
        <v>10002.399999999994</v>
      </c>
      <c r="T47" s="65">
        <f t="shared" si="32"/>
        <v>230820.8</v>
      </c>
    </row>
    <row r="48" spans="1:20" ht="13.8" x14ac:dyDescent="0.25">
      <c r="A48" s="15" t="s">
        <v>87</v>
      </c>
      <c r="B48" s="16" t="s">
        <v>70</v>
      </c>
      <c r="C48" s="17" t="s">
        <v>43</v>
      </c>
      <c r="D48" s="80">
        <v>198747.2</v>
      </c>
      <c r="E48" s="79">
        <f t="shared" ref="E48:E49" si="33">F48-D48</f>
        <v>886.19999999998254</v>
      </c>
      <c r="F48" s="80">
        <v>199633.4</v>
      </c>
      <c r="G48" s="79">
        <f t="shared" si="3"/>
        <v>0</v>
      </c>
      <c r="H48" s="80">
        <v>199633.4</v>
      </c>
      <c r="I48" s="80">
        <f>J48-H48</f>
        <v>1935</v>
      </c>
      <c r="J48" s="80">
        <v>201568.4</v>
      </c>
      <c r="K48" s="79">
        <f t="shared" si="5"/>
        <v>6625.1000000000058</v>
      </c>
      <c r="L48" s="80">
        <v>208193.5</v>
      </c>
      <c r="M48" s="79">
        <f t="shared" ref="M48:M49" si="34">N48-L48</f>
        <v>784.60000000000582</v>
      </c>
      <c r="N48" s="80">
        <v>208978.1</v>
      </c>
      <c r="O48" s="79">
        <f t="shared" ref="O48:O49" si="35">P48-N48</f>
        <v>5871.2999999999884</v>
      </c>
      <c r="P48" s="80">
        <v>214849.4</v>
      </c>
      <c r="Q48" s="79">
        <f t="shared" si="8"/>
        <v>4550.1000000000058</v>
      </c>
      <c r="R48" s="80">
        <v>219399.5</v>
      </c>
      <c r="S48" s="79">
        <f t="shared" si="9"/>
        <v>10002.399999999994</v>
      </c>
      <c r="T48" s="80">
        <v>229401.9</v>
      </c>
    </row>
    <row r="49" spans="1:20" ht="27.6" x14ac:dyDescent="0.25">
      <c r="A49" s="15" t="s">
        <v>88</v>
      </c>
      <c r="B49" s="16" t="s">
        <v>70</v>
      </c>
      <c r="C49" s="17" t="s">
        <v>50</v>
      </c>
      <c r="D49" s="80">
        <v>1418.9</v>
      </c>
      <c r="E49" s="79">
        <f t="shared" si="33"/>
        <v>0</v>
      </c>
      <c r="F49" s="80">
        <v>1418.9</v>
      </c>
      <c r="G49" s="79">
        <f t="shared" si="3"/>
        <v>0</v>
      </c>
      <c r="H49" s="80">
        <v>1418.9</v>
      </c>
      <c r="I49" s="79">
        <f t="shared" ref="I49" si="36">J49-H49</f>
        <v>0</v>
      </c>
      <c r="J49" s="80">
        <v>1418.9</v>
      </c>
      <c r="K49" s="79">
        <f t="shared" si="5"/>
        <v>0</v>
      </c>
      <c r="L49" s="80">
        <v>1418.9</v>
      </c>
      <c r="M49" s="79">
        <f t="shared" si="34"/>
        <v>0</v>
      </c>
      <c r="N49" s="80">
        <v>1418.9</v>
      </c>
      <c r="O49" s="79">
        <f t="shared" si="35"/>
        <v>0</v>
      </c>
      <c r="P49" s="80">
        <v>1418.9</v>
      </c>
      <c r="Q49" s="79">
        <f t="shared" si="8"/>
        <v>0</v>
      </c>
      <c r="R49" s="80">
        <v>1418.9</v>
      </c>
      <c r="S49" s="79">
        <f t="shared" si="9"/>
        <v>0</v>
      </c>
      <c r="T49" s="80">
        <v>1418.9</v>
      </c>
    </row>
    <row r="50" spans="1:20" s="9" customFormat="1" ht="13.8" x14ac:dyDescent="0.25">
      <c r="A50" s="18" t="s">
        <v>89</v>
      </c>
      <c r="B50" s="19" t="s">
        <v>63</v>
      </c>
      <c r="C50" s="20" t="s">
        <v>44</v>
      </c>
      <c r="D50" s="65">
        <f>D51</f>
        <v>2236.1</v>
      </c>
      <c r="E50" s="65">
        <f t="shared" ref="E50:T50" si="37">E51</f>
        <v>0</v>
      </c>
      <c r="F50" s="65">
        <f t="shared" si="37"/>
        <v>2236.1</v>
      </c>
      <c r="G50" s="65">
        <f t="shared" si="37"/>
        <v>0</v>
      </c>
      <c r="H50" s="65">
        <f t="shared" si="37"/>
        <v>2236.1</v>
      </c>
      <c r="I50" s="65">
        <f t="shared" si="37"/>
        <v>0</v>
      </c>
      <c r="J50" s="65">
        <f t="shared" si="37"/>
        <v>2236.1</v>
      </c>
      <c r="K50" s="65">
        <f t="shared" si="37"/>
        <v>0</v>
      </c>
      <c r="L50" s="65">
        <f t="shared" si="37"/>
        <v>2236.1</v>
      </c>
      <c r="M50" s="65">
        <f t="shared" si="37"/>
        <v>0</v>
      </c>
      <c r="N50" s="65">
        <f t="shared" si="37"/>
        <v>2236.1</v>
      </c>
      <c r="O50" s="65">
        <f t="shared" si="37"/>
        <v>0</v>
      </c>
      <c r="P50" s="65">
        <f t="shared" si="37"/>
        <v>2236.1</v>
      </c>
      <c r="Q50" s="65">
        <f t="shared" si="37"/>
        <v>-124.59999999999991</v>
      </c>
      <c r="R50" s="65">
        <f t="shared" si="37"/>
        <v>2111.5</v>
      </c>
      <c r="S50" s="65">
        <f t="shared" si="37"/>
        <v>0</v>
      </c>
      <c r="T50" s="65">
        <f t="shared" si="37"/>
        <v>2111.5</v>
      </c>
    </row>
    <row r="51" spans="1:20" ht="13.8" x14ac:dyDescent="0.25">
      <c r="A51" s="25" t="s">
        <v>90</v>
      </c>
      <c r="B51" s="26" t="s">
        <v>63</v>
      </c>
      <c r="C51" s="27" t="s">
        <v>63</v>
      </c>
      <c r="D51" s="81">
        <v>2236.1</v>
      </c>
      <c r="E51" s="79">
        <f t="shared" ref="E51" si="38">F51-D51</f>
        <v>0</v>
      </c>
      <c r="F51" s="81">
        <v>2236.1</v>
      </c>
      <c r="G51" s="79">
        <f t="shared" si="3"/>
        <v>0</v>
      </c>
      <c r="H51" s="81">
        <v>2236.1</v>
      </c>
      <c r="I51" s="79">
        <f t="shared" ref="I51" si="39">J51-H51</f>
        <v>0</v>
      </c>
      <c r="J51" s="81">
        <v>2236.1</v>
      </c>
      <c r="K51" s="79">
        <f t="shared" si="5"/>
        <v>0</v>
      </c>
      <c r="L51" s="81">
        <v>2236.1</v>
      </c>
      <c r="M51" s="79">
        <f>N51-L51</f>
        <v>0</v>
      </c>
      <c r="N51" s="81">
        <v>2236.1</v>
      </c>
      <c r="O51" s="79">
        <f t="shared" ref="O51" si="40">P51-N51</f>
        <v>0</v>
      </c>
      <c r="P51" s="81">
        <v>2236.1</v>
      </c>
      <c r="Q51" s="79">
        <f t="shared" si="8"/>
        <v>-124.59999999999991</v>
      </c>
      <c r="R51" s="81">
        <v>2111.5</v>
      </c>
      <c r="S51" s="79">
        <f t="shared" si="9"/>
        <v>0</v>
      </c>
      <c r="T51" s="80">
        <v>2111.5</v>
      </c>
    </row>
    <row r="52" spans="1:20" s="34" customFormat="1" ht="13.8" x14ac:dyDescent="0.25">
      <c r="A52" s="31" t="s">
        <v>91</v>
      </c>
      <c r="B52" s="32" t="s">
        <v>16</v>
      </c>
      <c r="C52" s="33" t="s">
        <v>44</v>
      </c>
      <c r="D52" s="65">
        <f>D53+D54+D55</f>
        <v>112265.9</v>
      </c>
      <c r="E52" s="65">
        <f t="shared" ref="E52:T52" si="41">E53+E54+E55</f>
        <v>1247.6000000000004</v>
      </c>
      <c r="F52" s="65">
        <f t="shared" si="41"/>
        <v>113513.5</v>
      </c>
      <c r="G52" s="65">
        <f t="shared" si="41"/>
        <v>0</v>
      </c>
      <c r="H52" s="65">
        <f t="shared" si="41"/>
        <v>113513.5</v>
      </c>
      <c r="I52" s="65">
        <f t="shared" si="41"/>
        <v>48234.3</v>
      </c>
      <c r="J52" s="65">
        <f t="shared" si="41"/>
        <v>161747.79999999999</v>
      </c>
      <c r="K52" s="65">
        <f t="shared" si="41"/>
        <v>53.80000000000291</v>
      </c>
      <c r="L52" s="65">
        <f t="shared" si="41"/>
        <v>161801.60000000001</v>
      </c>
      <c r="M52" s="65">
        <f t="shared" si="41"/>
        <v>41587.300000000003</v>
      </c>
      <c r="N52" s="65">
        <f t="shared" si="41"/>
        <v>203388.90000000002</v>
      </c>
      <c r="O52" s="65">
        <f t="shared" si="41"/>
        <v>10</v>
      </c>
      <c r="P52" s="65">
        <f t="shared" si="41"/>
        <v>203398.90000000002</v>
      </c>
      <c r="Q52" s="65">
        <f t="shared" si="41"/>
        <v>-4301.1000000000149</v>
      </c>
      <c r="R52" s="65">
        <f t="shared" si="41"/>
        <v>199097.8</v>
      </c>
      <c r="S52" s="65">
        <f t="shared" si="41"/>
        <v>-2046.5999999999913</v>
      </c>
      <c r="T52" s="65">
        <f t="shared" si="41"/>
        <v>197051.2</v>
      </c>
    </row>
    <row r="53" spans="1:20" ht="13.8" x14ac:dyDescent="0.25">
      <c r="A53" s="28" t="s">
        <v>92</v>
      </c>
      <c r="B53" s="29" t="s">
        <v>16</v>
      </c>
      <c r="C53" s="30" t="s">
        <v>43</v>
      </c>
      <c r="D53" s="82">
        <v>8076.4</v>
      </c>
      <c r="E53" s="79">
        <f t="shared" ref="E53:E55" si="42">F53-D53</f>
        <v>-76.399999999999636</v>
      </c>
      <c r="F53" s="80">
        <v>8000</v>
      </c>
      <c r="G53" s="79">
        <f t="shared" si="3"/>
        <v>0</v>
      </c>
      <c r="H53" s="80">
        <v>8000</v>
      </c>
      <c r="I53" s="79">
        <f t="shared" ref="I53" si="43">J53-H53</f>
        <v>0</v>
      </c>
      <c r="J53" s="82">
        <v>8000</v>
      </c>
      <c r="K53" s="79">
        <f t="shared" si="5"/>
        <v>0</v>
      </c>
      <c r="L53" s="82">
        <v>8000</v>
      </c>
      <c r="M53" s="79">
        <f t="shared" ref="M53:M55" si="44">N53-L53</f>
        <v>0</v>
      </c>
      <c r="N53" s="82">
        <v>8000</v>
      </c>
      <c r="O53" s="79">
        <f t="shared" ref="O53:O55" si="45">P53-N53</f>
        <v>0</v>
      </c>
      <c r="P53" s="82">
        <v>8000</v>
      </c>
      <c r="Q53" s="79">
        <f t="shared" si="8"/>
        <v>-324.60000000000036</v>
      </c>
      <c r="R53" s="82">
        <v>7675.4</v>
      </c>
      <c r="S53" s="79">
        <f t="shared" si="9"/>
        <v>0</v>
      </c>
      <c r="T53" s="80">
        <v>7675.4</v>
      </c>
    </row>
    <row r="54" spans="1:20" ht="13.8" x14ac:dyDescent="0.25">
      <c r="A54" s="15" t="s">
        <v>93</v>
      </c>
      <c r="B54" s="16" t="s">
        <v>16</v>
      </c>
      <c r="C54" s="17" t="s">
        <v>48</v>
      </c>
      <c r="D54" s="80">
        <v>15339.7</v>
      </c>
      <c r="E54" s="79">
        <f t="shared" si="42"/>
        <v>1324</v>
      </c>
      <c r="F54" s="80">
        <v>16663.7</v>
      </c>
      <c r="G54" s="79">
        <f t="shared" si="3"/>
        <v>0</v>
      </c>
      <c r="H54" s="80">
        <v>16663.7</v>
      </c>
      <c r="I54" s="80">
        <f>J54-H54</f>
        <v>48234.3</v>
      </c>
      <c r="J54" s="80">
        <v>64898</v>
      </c>
      <c r="K54" s="79">
        <f t="shared" si="5"/>
        <v>0</v>
      </c>
      <c r="L54" s="80">
        <v>64898</v>
      </c>
      <c r="M54" s="79">
        <f t="shared" si="44"/>
        <v>41587.300000000003</v>
      </c>
      <c r="N54" s="80">
        <v>106485.3</v>
      </c>
      <c r="O54" s="79">
        <f t="shared" si="45"/>
        <v>10</v>
      </c>
      <c r="P54" s="80">
        <v>106495.3</v>
      </c>
      <c r="Q54" s="79">
        <f t="shared" si="8"/>
        <v>-2072.4000000000087</v>
      </c>
      <c r="R54" s="80">
        <v>104422.9</v>
      </c>
      <c r="S54" s="79">
        <f t="shared" si="9"/>
        <v>-2046.5999999999913</v>
      </c>
      <c r="T54" s="80">
        <v>102376.3</v>
      </c>
    </row>
    <row r="55" spans="1:20" ht="13.8" x14ac:dyDescent="0.25">
      <c r="A55" s="15" t="s">
        <v>94</v>
      </c>
      <c r="B55" s="16" t="s">
        <v>16</v>
      </c>
      <c r="C55" s="17" t="s">
        <v>50</v>
      </c>
      <c r="D55" s="80">
        <v>88849.8</v>
      </c>
      <c r="E55" s="79">
        <f t="shared" si="42"/>
        <v>0</v>
      </c>
      <c r="F55" s="80">
        <v>88849.8</v>
      </c>
      <c r="G55" s="79">
        <f t="shared" si="3"/>
        <v>0</v>
      </c>
      <c r="H55" s="80">
        <v>88849.8</v>
      </c>
      <c r="I55" s="80">
        <f t="shared" ref="I55:I62" si="46">J55-H55</f>
        <v>0</v>
      </c>
      <c r="J55" s="80">
        <v>88849.8</v>
      </c>
      <c r="K55" s="79">
        <f t="shared" si="5"/>
        <v>53.80000000000291</v>
      </c>
      <c r="L55" s="80">
        <v>88903.6</v>
      </c>
      <c r="M55" s="79">
        <f t="shared" si="44"/>
        <v>0</v>
      </c>
      <c r="N55" s="80">
        <v>88903.6</v>
      </c>
      <c r="O55" s="79">
        <f t="shared" si="45"/>
        <v>0</v>
      </c>
      <c r="P55" s="80">
        <v>88903.6</v>
      </c>
      <c r="Q55" s="79">
        <f t="shared" si="8"/>
        <v>-1904.1000000000058</v>
      </c>
      <c r="R55" s="80">
        <v>86999.5</v>
      </c>
      <c r="S55" s="79">
        <f t="shared" si="9"/>
        <v>0</v>
      </c>
      <c r="T55" s="80">
        <v>86999.5</v>
      </c>
    </row>
    <row r="56" spans="1:20" s="9" customFormat="1" ht="13.8" x14ac:dyDescent="0.25">
      <c r="A56" s="18" t="s">
        <v>95</v>
      </c>
      <c r="B56" s="19" t="s">
        <v>25</v>
      </c>
      <c r="C56" s="20" t="s">
        <v>44</v>
      </c>
      <c r="D56" s="65">
        <f>D57+D58+D59</f>
        <v>344815.5</v>
      </c>
      <c r="E56" s="65">
        <f t="shared" ref="E56:T56" si="47">E57+E58+E59</f>
        <v>-3419.3999999999942</v>
      </c>
      <c r="F56" s="65">
        <f t="shared" si="47"/>
        <v>341396.1</v>
      </c>
      <c r="G56" s="65">
        <f t="shared" si="47"/>
        <v>0</v>
      </c>
      <c r="H56" s="65">
        <f t="shared" si="47"/>
        <v>341396.1</v>
      </c>
      <c r="I56" s="65">
        <f t="shared" si="47"/>
        <v>6568.5999999999913</v>
      </c>
      <c r="J56" s="65">
        <f t="shared" si="47"/>
        <v>347964.69999999995</v>
      </c>
      <c r="K56" s="65">
        <f t="shared" si="47"/>
        <v>4775.6000000000058</v>
      </c>
      <c r="L56" s="65">
        <f t="shared" si="47"/>
        <v>352740.3</v>
      </c>
      <c r="M56" s="65">
        <f t="shared" si="47"/>
        <v>-5848</v>
      </c>
      <c r="N56" s="65">
        <f t="shared" si="47"/>
        <v>346892.3</v>
      </c>
      <c r="O56" s="65">
        <f t="shared" si="47"/>
        <v>375.5</v>
      </c>
      <c r="P56" s="65">
        <f t="shared" si="47"/>
        <v>347267.8</v>
      </c>
      <c r="Q56" s="65">
        <f t="shared" si="47"/>
        <v>1413.6999999999898</v>
      </c>
      <c r="R56" s="65">
        <f t="shared" si="47"/>
        <v>348681.5</v>
      </c>
      <c r="S56" s="65">
        <f t="shared" si="47"/>
        <v>777.00000000001455</v>
      </c>
      <c r="T56" s="65">
        <f t="shared" si="47"/>
        <v>349458.5</v>
      </c>
    </row>
    <row r="57" spans="1:20" ht="13.8" x14ac:dyDescent="0.25">
      <c r="A57" s="15" t="s">
        <v>96</v>
      </c>
      <c r="B57" s="16" t="s">
        <v>25</v>
      </c>
      <c r="C57" s="17" t="s">
        <v>43</v>
      </c>
      <c r="D57" s="80">
        <v>210939.9</v>
      </c>
      <c r="E57" s="79">
        <f t="shared" ref="E57:E59" si="48">F57-D57</f>
        <v>151</v>
      </c>
      <c r="F57" s="80">
        <v>211090.9</v>
      </c>
      <c r="G57" s="79">
        <f t="shared" si="3"/>
        <v>0</v>
      </c>
      <c r="H57" s="80">
        <v>211090.9</v>
      </c>
      <c r="I57" s="80">
        <f t="shared" si="46"/>
        <v>586</v>
      </c>
      <c r="J57" s="80">
        <v>211676.9</v>
      </c>
      <c r="K57" s="79">
        <f t="shared" si="5"/>
        <v>2760.6000000000058</v>
      </c>
      <c r="L57" s="80">
        <v>214437.5</v>
      </c>
      <c r="M57" s="79">
        <f t="shared" ref="M57:M59" si="49">N57-L57</f>
        <v>-488.10000000000582</v>
      </c>
      <c r="N57" s="80">
        <v>213949.4</v>
      </c>
      <c r="O57" s="79">
        <f t="shared" ref="O57:O59" si="50">P57-N57</f>
        <v>375.5</v>
      </c>
      <c r="P57" s="80">
        <v>214324.9</v>
      </c>
      <c r="Q57" s="79">
        <f t="shared" si="8"/>
        <v>-3933.5</v>
      </c>
      <c r="R57" s="80">
        <v>210391.4</v>
      </c>
      <c r="S57" s="79">
        <f t="shared" si="9"/>
        <v>901.5</v>
      </c>
      <c r="T57" s="80">
        <v>211292.9</v>
      </c>
    </row>
    <row r="58" spans="1:20" ht="13.8" x14ac:dyDescent="0.25">
      <c r="A58" s="15" t="s">
        <v>97</v>
      </c>
      <c r="B58" s="16" t="s">
        <v>25</v>
      </c>
      <c r="C58" s="17" t="s">
        <v>46</v>
      </c>
      <c r="D58" s="80">
        <v>70489.5</v>
      </c>
      <c r="E58" s="79">
        <f t="shared" si="48"/>
        <v>-3570.3999999999942</v>
      </c>
      <c r="F58" s="80">
        <v>66919.100000000006</v>
      </c>
      <c r="G58" s="79">
        <f t="shared" si="3"/>
        <v>0</v>
      </c>
      <c r="H58" s="80">
        <v>66919.100000000006</v>
      </c>
      <c r="I58" s="80">
        <f t="shared" si="46"/>
        <v>5982.5999999999913</v>
      </c>
      <c r="J58" s="80">
        <v>72901.7</v>
      </c>
      <c r="K58" s="79">
        <f t="shared" si="5"/>
        <v>2015</v>
      </c>
      <c r="L58" s="80">
        <v>74916.7</v>
      </c>
      <c r="M58" s="79">
        <f t="shared" si="49"/>
        <v>-5359.8999999999942</v>
      </c>
      <c r="N58" s="80">
        <v>69556.800000000003</v>
      </c>
      <c r="O58" s="79">
        <f t="shared" si="50"/>
        <v>0</v>
      </c>
      <c r="P58" s="80">
        <v>69556.800000000003</v>
      </c>
      <c r="Q58" s="79">
        <f t="shared" si="8"/>
        <v>652.39999999999418</v>
      </c>
      <c r="R58" s="80">
        <v>70209.2</v>
      </c>
      <c r="S58" s="79">
        <f t="shared" si="9"/>
        <v>-9.9999999991268851E-2</v>
      </c>
      <c r="T58" s="80">
        <v>70209.100000000006</v>
      </c>
    </row>
    <row r="59" spans="1:20" ht="13.8" x14ac:dyDescent="0.25">
      <c r="A59" s="15" t="s">
        <v>146</v>
      </c>
      <c r="B59" s="37" t="s">
        <v>25</v>
      </c>
      <c r="C59" s="37" t="s">
        <v>48</v>
      </c>
      <c r="D59" s="80">
        <v>63386.1</v>
      </c>
      <c r="E59" s="79">
        <f t="shared" si="48"/>
        <v>0</v>
      </c>
      <c r="F59" s="80">
        <v>63386.1</v>
      </c>
      <c r="G59" s="79">
        <f t="shared" si="3"/>
        <v>0</v>
      </c>
      <c r="H59" s="80">
        <v>63386.1</v>
      </c>
      <c r="I59" s="80">
        <f t="shared" si="46"/>
        <v>0</v>
      </c>
      <c r="J59" s="80">
        <v>63386.1</v>
      </c>
      <c r="K59" s="79">
        <f t="shared" si="5"/>
        <v>0</v>
      </c>
      <c r="L59" s="80">
        <v>63386.1</v>
      </c>
      <c r="M59" s="79">
        <f t="shared" si="49"/>
        <v>0</v>
      </c>
      <c r="N59" s="80">
        <v>63386.1</v>
      </c>
      <c r="O59" s="79">
        <f t="shared" si="50"/>
        <v>0</v>
      </c>
      <c r="P59" s="80">
        <v>63386.1</v>
      </c>
      <c r="Q59" s="79">
        <f t="shared" si="8"/>
        <v>4694.7999999999956</v>
      </c>
      <c r="R59" s="80">
        <v>68080.899999999994</v>
      </c>
      <c r="S59" s="79">
        <f t="shared" si="9"/>
        <v>-124.39999999999418</v>
      </c>
      <c r="T59" s="80">
        <v>67956.5</v>
      </c>
    </row>
    <row r="60" spans="1:20" s="9" customFormat="1" ht="13.8" x14ac:dyDescent="0.25">
      <c r="A60" s="18" t="s">
        <v>98</v>
      </c>
      <c r="B60" s="19" t="s">
        <v>32</v>
      </c>
      <c r="C60" s="20" t="s">
        <v>44</v>
      </c>
      <c r="D60" s="65">
        <f>D62+D61</f>
        <v>9000</v>
      </c>
      <c r="E60" s="65">
        <f t="shared" ref="E60:T60" si="51">E62+E61</f>
        <v>0</v>
      </c>
      <c r="F60" s="65">
        <f t="shared" si="51"/>
        <v>9000</v>
      </c>
      <c r="G60" s="65">
        <f t="shared" si="51"/>
        <v>0</v>
      </c>
      <c r="H60" s="65">
        <f t="shared" si="51"/>
        <v>9000</v>
      </c>
      <c r="I60" s="65">
        <f t="shared" si="51"/>
        <v>172.80000000000018</v>
      </c>
      <c r="J60" s="65">
        <f t="shared" si="51"/>
        <v>9172.7999999999993</v>
      </c>
      <c r="K60" s="65">
        <f t="shared" si="51"/>
        <v>8993</v>
      </c>
      <c r="L60" s="65">
        <f t="shared" si="51"/>
        <v>18165.8</v>
      </c>
      <c r="M60" s="65">
        <f t="shared" si="51"/>
        <v>172.80000000000109</v>
      </c>
      <c r="N60" s="65">
        <f t="shared" si="51"/>
        <v>18338.599999999999</v>
      </c>
      <c r="O60" s="65">
        <f t="shared" si="51"/>
        <v>0</v>
      </c>
      <c r="P60" s="65">
        <f t="shared" si="51"/>
        <v>18338.599999999999</v>
      </c>
      <c r="Q60" s="65">
        <f t="shared" si="51"/>
        <v>49.799999999999272</v>
      </c>
      <c r="R60" s="65">
        <f t="shared" si="51"/>
        <v>18388.400000000001</v>
      </c>
      <c r="S60" s="65">
        <f t="shared" si="51"/>
        <v>0</v>
      </c>
      <c r="T60" s="65">
        <f t="shared" si="51"/>
        <v>18388.400000000001</v>
      </c>
    </row>
    <row r="61" spans="1:20" s="24" customFormat="1" ht="13.8" x14ac:dyDescent="0.25">
      <c r="A61" s="64" t="s">
        <v>147</v>
      </c>
      <c r="B61" s="37" t="s">
        <v>32</v>
      </c>
      <c r="C61" s="37" t="s">
        <v>43</v>
      </c>
      <c r="D61" s="80">
        <v>1700</v>
      </c>
      <c r="E61" s="79">
        <f t="shared" ref="E61:E62" si="52">F61-D61</f>
        <v>5600</v>
      </c>
      <c r="F61" s="80">
        <v>7300</v>
      </c>
      <c r="G61" s="79">
        <f t="shared" si="3"/>
        <v>0</v>
      </c>
      <c r="H61" s="80">
        <v>7300</v>
      </c>
      <c r="I61" s="80">
        <f t="shared" si="46"/>
        <v>172.80000000000018</v>
      </c>
      <c r="J61" s="80">
        <v>7472.8</v>
      </c>
      <c r="K61" s="79">
        <f t="shared" si="5"/>
        <v>7299.9999999999991</v>
      </c>
      <c r="L61" s="80">
        <v>14772.8</v>
      </c>
      <c r="M61" s="79">
        <f t="shared" ref="M61:M62" si="53">N61-L61</f>
        <v>172.80000000000109</v>
      </c>
      <c r="N61" s="80">
        <v>14945.6</v>
      </c>
      <c r="O61" s="79">
        <f t="shared" ref="O61:O62" si="54">P61-N61</f>
        <v>0</v>
      </c>
      <c r="P61" s="80">
        <v>14945.6</v>
      </c>
      <c r="Q61" s="79">
        <f t="shared" si="8"/>
        <v>49.799999999999272</v>
      </c>
      <c r="R61" s="80">
        <v>14995.4</v>
      </c>
      <c r="S61" s="79">
        <f t="shared" si="9"/>
        <v>0</v>
      </c>
      <c r="T61" s="80">
        <v>14995.4</v>
      </c>
    </row>
    <row r="62" spans="1:20" ht="13.8" x14ac:dyDescent="0.25">
      <c r="A62" s="15" t="s">
        <v>99</v>
      </c>
      <c r="B62" s="16" t="s">
        <v>32</v>
      </c>
      <c r="C62" s="17" t="s">
        <v>46</v>
      </c>
      <c r="D62" s="80">
        <v>7300</v>
      </c>
      <c r="E62" s="79">
        <f t="shared" si="52"/>
        <v>-5600</v>
      </c>
      <c r="F62" s="80">
        <v>1700</v>
      </c>
      <c r="G62" s="79">
        <f t="shared" si="3"/>
        <v>0</v>
      </c>
      <c r="H62" s="80">
        <v>1700</v>
      </c>
      <c r="I62" s="80">
        <f t="shared" si="46"/>
        <v>0</v>
      </c>
      <c r="J62" s="80">
        <v>1700</v>
      </c>
      <c r="K62" s="79">
        <f t="shared" si="5"/>
        <v>1693</v>
      </c>
      <c r="L62" s="80">
        <v>3393</v>
      </c>
      <c r="M62" s="79">
        <f t="shared" si="53"/>
        <v>0</v>
      </c>
      <c r="N62" s="80">
        <v>3393</v>
      </c>
      <c r="O62" s="79">
        <f t="shared" si="54"/>
        <v>0</v>
      </c>
      <c r="P62" s="80">
        <v>3393</v>
      </c>
      <c r="Q62" s="79">
        <f t="shared" si="8"/>
        <v>0</v>
      </c>
      <c r="R62" s="80">
        <v>3393</v>
      </c>
      <c r="S62" s="79">
        <f t="shared" si="9"/>
        <v>0</v>
      </c>
      <c r="T62" s="80">
        <v>3393</v>
      </c>
    </row>
    <row r="63" spans="1:20" s="9" customFormat="1" ht="27.6" x14ac:dyDescent="0.25">
      <c r="A63" s="18" t="s">
        <v>100</v>
      </c>
      <c r="B63" s="19" t="s">
        <v>33</v>
      </c>
      <c r="C63" s="20" t="s">
        <v>44</v>
      </c>
      <c r="D63" s="65">
        <f>D64</f>
        <v>100</v>
      </c>
      <c r="E63" s="65">
        <f t="shared" ref="E63:T63" si="55">E64</f>
        <v>142</v>
      </c>
      <c r="F63" s="65">
        <f t="shared" si="55"/>
        <v>242</v>
      </c>
      <c r="G63" s="65">
        <f t="shared" si="55"/>
        <v>0</v>
      </c>
      <c r="H63" s="65">
        <f t="shared" si="55"/>
        <v>242</v>
      </c>
      <c r="I63" s="65">
        <f t="shared" si="55"/>
        <v>0</v>
      </c>
      <c r="J63" s="65">
        <f t="shared" si="55"/>
        <v>242</v>
      </c>
      <c r="K63" s="65">
        <f t="shared" si="55"/>
        <v>0</v>
      </c>
      <c r="L63" s="65">
        <f t="shared" si="55"/>
        <v>242</v>
      </c>
      <c r="M63" s="65">
        <f t="shared" si="55"/>
        <v>0</v>
      </c>
      <c r="N63" s="65">
        <f t="shared" si="55"/>
        <v>242</v>
      </c>
      <c r="O63" s="65">
        <f t="shared" si="55"/>
        <v>0</v>
      </c>
      <c r="P63" s="65">
        <f t="shared" si="55"/>
        <v>242</v>
      </c>
      <c r="Q63" s="65">
        <f t="shared" si="55"/>
        <v>7.4000000000000057</v>
      </c>
      <c r="R63" s="65">
        <f t="shared" si="55"/>
        <v>249.4</v>
      </c>
      <c r="S63" s="65">
        <f t="shared" si="55"/>
        <v>0</v>
      </c>
      <c r="T63" s="65">
        <f t="shared" si="55"/>
        <v>249.4</v>
      </c>
    </row>
    <row r="64" spans="1:20" ht="27.6" x14ac:dyDescent="0.25">
      <c r="A64" s="15" t="s">
        <v>101</v>
      </c>
      <c r="B64" s="16" t="s">
        <v>33</v>
      </c>
      <c r="C64" s="17" t="s">
        <v>43</v>
      </c>
      <c r="D64" s="80">
        <v>100</v>
      </c>
      <c r="E64" s="79">
        <f t="shared" ref="E64" si="56">F64-D64</f>
        <v>142</v>
      </c>
      <c r="F64" s="80">
        <v>242</v>
      </c>
      <c r="G64" s="79">
        <f t="shared" si="3"/>
        <v>0</v>
      </c>
      <c r="H64" s="80">
        <v>242</v>
      </c>
      <c r="I64" s="79">
        <f t="shared" ref="I64" si="57">J64-H64</f>
        <v>0</v>
      </c>
      <c r="J64" s="80">
        <v>242</v>
      </c>
      <c r="K64" s="79">
        <f t="shared" si="5"/>
        <v>0</v>
      </c>
      <c r="L64" s="80">
        <v>242</v>
      </c>
      <c r="M64" s="79">
        <f>N64-L64</f>
        <v>0</v>
      </c>
      <c r="N64" s="80">
        <v>242</v>
      </c>
      <c r="O64" s="79">
        <f t="shared" ref="O64" si="58">P64-N64</f>
        <v>0</v>
      </c>
      <c r="P64" s="80">
        <v>242</v>
      </c>
      <c r="Q64" s="79">
        <f t="shared" si="8"/>
        <v>7.4000000000000057</v>
      </c>
      <c r="R64" s="80">
        <v>249.4</v>
      </c>
      <c r="S64" s="79">
        <f t="shared" si="9"/>
        <v>0</v>
      </c>
      <c r="T64" s="80">
        <v>249.4</v>
      </c>
    </row>
    <row r="65" spans="1:20" s="9" customFormat="1" ht="41.4" x14ac:dyDescent="0.25">
      <c r="A65" s="18" t="s">
        <v>102</v>
      </c>
      <c r="B65" s="19" t="s">
        <v>34</v>
      </c>
      <c r="C65" s="20" t="s">
        <v>44</v>
      </c>
      <c r="D65" s="65">
        <f>D66+D67</f>
        <v>438705.3</v>
      </c>
      <c r="E65" s="65">
        <f t="shared" ref="E65:T65" si="59">E66+E67</f>
        <v>-255.20000000001164</v>
      </c>
      <c r="F65" s="65">
        <f t="shared" si="59"/>
        <v>438450.1</v>
      </c>
      <c r="G65" s="65">
        <f t="shared" si="59"/>
        <v>0</v>
      </c>
      <c r="H65" s="65">
        <f t="shared" si="59"/>
        <v>438450.1</v>
      </c>
      <c r="I65" s="65">
        <f t="shared" si="59"/>
        <v>800</v>
      </c>
      <c r="J65" s="65">
        <f t="shared" si="59"/>
        <v>439250.1</v>
      </c>
      <c r="K65" s="65">
        <f t="shared" si="59"/>
        <v>7796.4000000000233</v>
      </c>
      <c r="L65" s="65">
        <f t="shared" si="59"/>
        <v>447046.5</v>
      </c>
      <c r="M65" s="65">
        <f t="shared" si="59"/>
        <v>1738</v>
      </c>
      <c r="N65" s="65">
        <f t="shared" si="59"/>
        <v>448784.5</v>
      </c>
      <c r="O65" s="65">
        <f t="shared" si="59"/>
        <v>0</v>
      </c>
      <c r="P65" s="65">
        <f t="shared" si="59"/>
        <v>448784.5</v>
      </c>
      <c r="Q65" s="65">
        <f t="shared" si="59"/>
        <v>1913</v>
      </c>
      <c r="R65" s="65">
        <f t="shared" si="59"/>
        <v>450697.5</v>
      </c>
      <c r="S65" s="65">
        <f t="shared" si="59"/>
        <v>1384</v>
      </c>
      <c r="T65" s="65">
        <f t="shared" si="59"/>
        <v>452081.5</v>
      </c>
    </row>
    <row r="66" spans="1:20" ht="41.4" x14ac:dyDescent="0.25">
      <c r="A66" s="15" t="s">
        <v>103</v>
      </c>
      <c r="B66" s="16" t="s">
        <v>34</v>
      </c>
      <c r="C66" s="17" t="s">
        <v>43</v>
      </c>
      <c r="D66" s="80">
        <v>192572.79999999999</v>
      </c>
      <c r="E66" s="79">
        <f t="shared" ref="E66:E67" si="60">F66-D66</f>
        <v>0</v>
      </c>
      <c r="F66" s="80">
        <v>192572.79999999999</v>
      </c>
      <c r="G66" s="79">
        <f t="shared" si="3"/>
        <v>0</v>
      </c>
      <c r="H66" s="80">
        <v>192572.79999999999</v>
      </c>
      <c r="I66" s="80">
        <f>J66-H66</f>
        <v>0</v>
      </c>
      <c r="J66" s="80">
        <v>192572.79999999999</v>
      </c>
      <c r="K66" s="79">
        <f t="shared" si="5"/>
        <v>0</v>
      </c>
      <c r="L66" s="80">
        <v>192572.79999999999</v>
      </c>
      <c r="M66" s="79">
        <f t="shared" ref="M66:M67" si="61">N66-L66</f>
        <v>0</v>
      </c>
      <c r="N66" s="80">
        <v>192572.79999999999</v>
      </c>
      <c r="O66" s="79">
        <f t="shared" ref="O66:O67" si="62">P66-N66</f>
        <v>0</v>
      </c>
      <c r="P66" s="80">
        <v>192572.79999999999</v>
      </c>
      <c r="Q66" s="80">
        <f>R66-P66</f>
        <v>0</v>
      </c>
      <c r="R66" s="80">
        <v>192572.79999999999</v>
      </c>
      <c r="S66" s="79">
        <f t="shared" si="9"/>
        <v>0</v>
      </c>
      <c r="T66" s="80">
        <v>192572.79999999999</v>
      </c>
    </row>
    <row r="67" spans="1:20" ht="28.2" thickBot="1" x14ac:dyDescent="0.3">
      <c r="A67" s="21" t="s">
        <v>104</v>
      </c>
      <c r="B67" s="22" t="s">
        <v>34</v>
      </c>
      <c r="C67" s="23" t="s">
        <v>48</v>
      </c>
      <c r="D67" s="80">
        <v>246132.5</v>
      </c>
      <c r="E67" s="79">
        <f t="shared" si="60"/>
        <v>-255.20000000001164</v>
      </c>
      <c r="F67" s="80">
        <v>245877.3</v>
      </c>
      <c r="G67" s="79">
        <f t="shared" si="3"/>
        <v>0</v>
      </c>
      <c r="H67" s="80">
        <v>245877.3</v>
      </c>
      <c r="I67" s="80">
        <f>J67-H67</f>
        <v>800</v>
      </c>
      <c r="J67" s="80">
        <v>246677.3</v>
      </c>
      <c r="K67" s="79">
        <f t="shared" si="5"/>
        <v>7796.4000000000233</v>
      </c>
      <c r="L67" s="80">
        <v>254473.7</v>
      </c>
      <c r="M67" s="79">
        <f t="shared" si="61"/>
        <v>1738</v>
      </c>
      <c r="N67" s="80">
        <v>256211.7</v>
      </c>
      <c r="O67" s="79">
        <f t="shared" si="62"/>
        <v>0</v>
      </c>
      <c r="P67" s="80">
        <v>256211.7</v>
      </c>
      <c r="Q67" s="80">
        <f>R67-P67</f>
        <v>1913</v>
      </c>
      <c r="R67" s="80">
        <v>258124.7</v>
      </c>
      <c r="S67" s="79">
        <f t="shared" si="9"/>
        <v>1384</v>
      </c>
      <c r="T67" s="80">
        <v>259508.7</v>
      </c>
    </row>
  </sheetData>
  <customSheetViews>
    <customSheetView guid="{7E57BABF-6F8C-4E26-A3F1-A6DB608DBA99}">
      <selection activeCell="E6" sqref="E6"/>
      <pageMargins left="0.7" right="0.7" top="0.75" bottom="0.75" header="0.3" footer="0.3"/>
    </customSheetView>
  </customSheetViews>
  <mergeCells count="29">
    <mergeCell ref="A9:R9"/>
    <mergeCell ref="K7:L7"/>
    <mergeCell ref="M7:N7"/>
    <mergeCell ref="O7:P7"/>
    <mergeCell ref="Q7:R7"/>
    <mergeCell ref="K5:K6"/>
    <mergeCell ref="L5:L6"/>
    <mergeCell ref="A1:J1"/>
    <mergeCell ref="E5:E6"/>
    <mergeCell ref="F5:F6"/>
    <mergeCell ref="G5:G6"/>
    <mergeCell ref="A5:A7"/>
    <mergeCell ref="B5:B7"/>
    <mergeCell ref="C5:C7"/>
    <mergeCell ref="E7:F7"/>
    <mergeCell ref="G7:H7"/>
    <mergeCell ref="I7:J7"/>
    <mergeCell ref="D5:D7"/>
    <mergeCell ref="I5:I6"/>
    <mergeCell ref="J5:J6"/>
    <mergeCell ref="H5:H6"/>
    <mergeCell ref="T5:T7"/>
    <mergeCell ref="M5:M6"/>
    <mergeCell ref="N5:N6"/>
    <mergeCell ref="O5:O6"/>
    <mergeCell ref="Q5:Q6"/>
    <mergeCell ref="P5:P6"/>
    <mergeCell ref="R5:R6"/>
    <mergeCell ref="S5:S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activeCell="J9" sqref="J9"/>
    </sheetView>
  </sheetViews>
  <sheetFormatPr defaultRowHeight="13.2" x14ac:dyDescent="0.25"/>
  <cols>
    <col min="1" max="1" width="33.44140625" customWidth="1"/>
    <col min="2" max="2" width="13.21875" customWidth="1"/>
    <col min="3" max="3" width="9.6640625" customWidth="1"/>
    <col min="4" max="4" width="12.5546875" customWidth="1"/>
    <col min="5" max="5" width="9.44140625" customWidth="1"/>
    <col min="6" max="6" width="11.6640625" customWidth="1"/>
    <col min="7" max="7" width="9.6640625" customWidth="1"/>
    <col min="8" max="8" width="12" customWidth="1"/>
    <col min="9" max="9" width="9.6640625" bestFit="1" customWidth="1"/>
    <col min="10" max="10" width="11.77734375" customWidth="1"/>
    <col min="11" max="11" width="9.44140625" customWidth="1"/>
    <col min="12" max="12" width="11.33203125" customWidth="1"/>
    <col min="13" max="13" width="9.5546875" customWidth="1"/>
    <col min="14" max="14" width="11.77734375" customWidth="1"/>
    <col min="15" max="15" width="9.5546875" customWidth="1"/>
    <col min="16" max="16" width="11.21875" customWidth="1"/>
  </cols>
  <sheetData>
    <row r="1" spans="1:16" ht="16.5" customHeight="1" x14ac:dyDescent="0.25">
      <c r="A1" s="97" t="s">
        <v>155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2"/>
      <c r="O2" s="113" t="s">
        <v>18</v>
      </c>
      <c r="P2" s="113"/>
    </row>
    <row r="3" spans="1:16" ht="12.75" customHeight="1" x14ac:dyDescent="0.25">
      <c r="A3" s="98" t="s">
        <v>7</v>
      </c>
      <c r="B3" s="98" t="s">
        <v>126</v>
      </c>
      <c r="C3" s="101" t="s">
        <v>27</v>
      </c>
      <c r="D3" s="93" t="s">
        <v>127</v>
      </c>
      <c r="E3" s="87" t="s">
        <v>27</v>
      </c>
      <c r="F3" s="93" t="s">
        <v>129</v>
      </c>
      <c r="G3" s="87" t="s">
        <v>27</v>
      </c>
      <c r="H3" s="93" t="s">
        <v>131</v>
      </c>
      <c r="I3" s="87" t="s">
        <v>27</v>
      </c>
      <c r="J3" s="93" t="s">
        <v>132</v>
      </c>
      <c r="K3" s="87" t="s">
        <v>27</v>
      </c>
      <c r="L3" s="93" t="s">
        <v>134</v>
      </c>
      <c r="M3" s="87" t="s">
        <v>27</v>
      </c>
      <c r="N3" s="95" t="s">
        <v>135</v>
      </c>
      <c r="O3" s="87" t="s">
        <v>27</v>
      </c>
      <c r="P3" s="93" t="s">
        <v>139</v>
      </c>
    </row>
    <row r="4" spans="1:16" ht="84" customHeight="1" x14ac:dyDescent="0.25">
      <c r="A4" s="99"/>
      <c r="B4" s="99"/>
      <c r="C4" s="101"/>
      <c r="D4" s="94"/>
      <c r="E4" s="87"/>
      <c r="F4" s="94"/>
      <c r="G4" s="87"/>
      <c r="H4" s="94"/>
      <c r="I4" s="87"/>
      <c r="J4" s="94"/>
      <c r="K4" s="87"/>
      <c r="L4" s="94"/>
      <c r="M4" s="87"/>
      <c r="N4" s="96"/>
      <c r="O4" s="87"/>
      <c r="P4" s="94"/>
    </row>
    <row r="5" spans="1:16" ht="13.2" customHeight="1" x14ac:dyDescent="0.25">
      <c r="A5" s="100"/>
      <c r="B5" s="100"/>
      <c r="C5" s="88" t="s">
        <v>148</v>
      </c>
      <c r="D5" s="89"/>
      <c r="E5" s="90" t="s">
        <v>149</v>
      </c>
      <c r="F5" s="91"/>
      <c r="G5" s="90" t="s">
        <v>150</v>
      </c>
      <c r="H5" s="91"/>
      <c r="I5" s="111" t="s">
        <v>151</v>
      </c>
      <c r="J5" s="112"/>
      <c r="K5" s="111" t="s">
        <v>152</v>
      </c>
      <c r="L5" s="112"/>
      <c r="M5" s="111" t="s">
        <v>153</v>
      </c>
      <c r="N5" s="112"/>
      <c r="O5" s="111" t="s">
        <v>154</v>
      </c>
      <c r="P5" s="112"/>
    </row>
    <row r="6" spans="1:16" x14ac:dyDescent="0.25">
      <c r="A6" s="46" t="s">
        <v>37</v>
      </c>
      <c r="B6" s="55" t="s">
        <v>8</v>
      </c>
      <c r="C6" s="55" t="s">
        <v>9</v>
      </c>
      <c r="D6" s="55" t="s">
        <v>10</v>
      </c>
      <c r="E6" s="54" t="s">
        <v>11</v>
      </c>
      <c r="F6" s="54" t="s">
        <v>12</v>
      </c>
      <c r="G6" s="54" t="s">
        <v>13</v>
      </c>
      <c r="H6" s="54" t="s">
        <v>14</v>
      </c>
      <c r="I6" s="10" t="s">
        <v>15</v>
      </c>
      <c r="J6" s="10" t="s">
        <v>16</v>
      </c>
      <c r="K6" s="10" t="s">
        <v>25</v>
      </c>
      <c r="L6" s="10" t="s">
        <v>32</v>
      </c>
      <c r="M6" s="10" t="s">
        <v>33</v>
      </c>
      <c r="N6" s="10" t="s">
        <v>34</v>
      </c>
      <c r="O6" s="10" t="s">
        <v>35</v>
      </c>
      <c r="P6" s="10" t="s">
        <v>36</v>
      </c>
    </row>
    <row r="7" spans="1:16" ht="19.2" customHeight="1" x14ac:dyDescent="0.25">
      <c r="A7" s="110" t="s">
        <v>128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</row>
    <row r="8" spans="1:16" s="56" customFormat="1" ht="39.6" x14ac:dyDescent="0.25">
      <c r="A8" s="8" t="s">
        <v>109</v>
      </c>
      <c r="B8" s="39">
        <f>B9+B12+B15+B16</f>
        <v>50000.000000000007</v>
      </c>
      <c r="C8" s="39">
        <f>C9+C12+C15+C16</f>
        <v>16696.400000000009</v>
      </c>
      <c r="D8" s="39">
        <f>B8+C8</f>
        <v>66696.400000000023</v>
      </c>
      <c r="E8" s="39">
        <f>E9+E12+E15</f>
        <v>0</v>
      </c>
      <c r="F8" s="39">
        <f>D8+E8</f>
        <v>66696.400000000023</v>
      </c>
      <c r="G8" s="39">
        <f>G9+G12+G15+G16</f>
        <v>275.39999999999998</v>
      </c>
      <c r="H8" s="39">
        <f>F8+G8</f>
        <v>66971.800000000017</v>
      </c>
      <c r="I8" s="39">
        <f>I9+I12+I15</f>
        <v>0</v>
      </c>
      <c r="J8" s="42">
        <f>H8+I8</f>
        <v>66971.800000000017</v>
      </c>
      <c r="K8" s="39">
        <f>K9+K12+K15+K16</f>
        <v>-2800</v>
      </c>
      <c r="L8" s="39">
        <f>J8+K8</f>
        <v>64171.800000000017</v>
      </c>
      <c r="M8" s="39">
        <f>M9+M12+M15</f>
        <v>0</v>
      </c>
      <c r="N8" s="39">
        <f>L8+M8</f>
        <v>64171.800000000017</v>
      </c>
      <c r="O8" s="39">
        <f>O9+O12+O15+O16</f>
        <v>-48549.88</v>
      </c>
      <c r="P8" s="39">
        <f>N8+O8</f>
        <v>15621.92000000002</v>
      </c>
    </row>
    <row r="9" spans="1:16" s="57" customFormat="1" ht="26.4" x14ac:dyDescent="0.25">
      <c r="A9" s="52" t="s">
        <v>38</v>
      </c>
      <c r="B9" s="39">
        <f>B10+B11</f>
        <v>118000</v>
      </c>
      <c r="C9" s="39">
        <f>C10+C11</f>
        <v>7000</v>
      </c>
      <c r="D9" s="39">
        <f>D10+D11</f>
        <v>125000</v>
      </c>
      <c r="E9" s="39">
        <v>0</v>
      </c>
      <c r="F9" s="39">
        <f>D9+E9</f>
        <v>125000</v>
      </c>
      <c r="G9" s="39">
        <v>0</v>
      </c>
      <c r="H9" s="39">
        <f>F9+G9</f>
        <v>125000</v>
      </c>
      <c r="I9" s="39">
        <f>I10+I11</f>
        <v>0</v>
      </c>
      <c r="J9" s="42">
        <f>J10+J11</f>
        <v>125000</v>
      </c>
      <c r="K9" s="39">
        <v>0</v>
      </c>
      <c r="L9" s="42">
        <f>J9+K9</f>
        <v>125000</v>
      </c>
      <c r="M9" s="48">
        <f>M10+M11</f>
        <v>0</v>
      </c>
      <c r="N9" s="48">
        <f>L9+M9</f>
        <v>125000</v>
      </c>
      <c r="O9" s="48">
        <f>O10+O11</f>
        <v>-125000</v>
      </c>
      <c r="P9" s="48">
        <f t="shared" ref="P9:P15" si="0">N9+O9</f>
        <v>0</v>
      </c>
    </row>
    <row r="10" spans="1:16" s="57" customFormat="1" ht="55.2" customHeight="1" x14ac:dyDescent="0.25">
      <c r="A10" s="58" t="s">
        <v>118</v>
      </c>
      <c r="B10" s="40">
        <v>118000</v>
      </c>
      <c r="C10" s="40">
        <v>7000</v>
      </c>
      <c r="D10" s="40">
        <f>B10+C10</f>
        <v>125000</v>
      </c>
      <c r="E10" s="40">
        <v>0</v>
      </c>
      <c r="F10" s="40">
        <f>D10+E10</f>
        <v>125000</v>
      </c>
      <c r="G10" s="40">
        <v>0</v>
      </c>
      <c r="H10" s="40">
        <f>F10+G10</f>
        <v>125000</v>
      </c>
      <c r="I10" s="40">
        <v>0</v>
      </c>
      <c r="J10" s="40">
        <f>H10+I10</f>
        <v>125000</v>
      </c>
      <c r="K10" s="39">
        <v>0</v>
      </c>
      <c r="L10" s="40">
        <f>J10+K10</f>
        <v>125000</v>
      </c>
      <c r="M10" s="47">
        <v>0</v>
      </c>
      <c r="N10" s="47">
        <f t="shared" ref="N10:N18" si="1">L10+M10</f>
        <v>125000</v>
      </c>
      <c r="O10" s="47">
        <v>-125000</v>
      </c>
      <c r="P10" s="47">
        <f t="shared" si="0"/>
        <v>0</v>
      </c>
    </row>
    <row r="11" spans="1:16" s="57" customFormat="1" ht="48.6" customHeight="1" x14ac:dyDescent="0.25">
      <c r="A11" s="58" t="s">
        <v>106</v>
      </c>
      <c r="B11" s="40">
        <v>0</v>
      </c>
      <c r="C11" s="40">
        <v>0</v>
      </c>
      <c r="D11" s="40">
        <f>B11+C11</f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f>H11+I11</f>
        <v>0</v>
      </c>
      <c r="K11" s="40">
        <v>0</v>
      </c>
      <c r="L11" s="40">
        <f>J11+K11</f>
        <v>0</v>
      </c>
      <c r="M11" s="47">
        <v>0</v>
      </c>
      <c r="N11" s="47">
        <f t="shared" si="1"/>
        <v>0</v>
      </c>
      <c r="O11" s="47">
        <v>0</v>
      </c>
      <c r="P11" s="47">
        <f t="shared" si="0"/>
        <v>0</v>
      </c>
    </row>
    <row r="12" spans="1:16" s="57" customFormat="1" ht="39.6" x14ac:dyDescent="0.25">
      <c r="A12" s="52" t="s">
        <v>115</v>
      </c>
      <c r="B12" s="39">
        <f>B13+B14</f>
        <v>-72330.399999999994</v>
      </c>
      <c r="C12" s="39">
        <f>C13+C14</f>
        <v>-62000.2</v>
      </c>
      <c r="D12" s="39">
        <f>B12+C12</f>
        <v>-134330.59999999998</v>
      </c>
      <c r="E12" s="39">
        <f>E13+E14</f>
        <v>0</v>
      </c>
      <c r="F12" s="39">
        <f>D12+E12</f>
        <v>-134330.59999999998</v>
      </c>
      <c r="G12" s="39">
        <f>G13+G14</f>
        <v>0</v>
      </c>
      <c r="H12" s="39">
        <f>H13+H14</f>
        <v>-134330.59999999998</v>
      </c>
      <c r="I12" s="39">
        <f>I13+I14</f>
        <v>0</v>
      </c>
      <c r="J12" s="39">
        <f>H12+I12</f>
        <v>-134330.59999999998</v>
      </c>
      <c r="K12" s="39">
        <v>0</v>
      </c>
      <c r="L12" s="39">
        <f>L13+L14</f>
        <v>-134330.59999999998</v>
      </c>
      <c r="M12" s="48">
        <f>M13+M14</f>
        <v>0</v>
      </c>
      <c r="N12" s="48">
        <f t="shared" si="1"/>
        <v>-134330.59999999998</v>
      </c>
      <c r="O12" s="48">
        <f>O13+O14</f>
        <v>76222.22</v>
      </c>
      <c r="P12" s="48">
        <f t="shared" si="0"/>
        <v>-58108.379999999976</v>
      </c>
    </row>
    <row r="13" spans="1:16" s="57" customFormat="1" ht="39.6" x14ac:dyDescent="0.25">
      <c r="A13" s="58" t="s">
        <v>119</v>
      </c>
      <c r="B13" s="40">
        <v>0</v>
      </c>
      <c r="C13" s="40">
        <v>0</v>
      </c>
      <c r="D13" s="40">
        <v>0</v>
      </c>
      <c r="E13" s="40">
        <v>0</v>
      </c>
      <c r="F13" s="40">
        <f t="shared" ref="F13:F15" si="2">D13+E13</f>
        <v>0</v>
      </c>
      <c r="G13" s="40">
        <v>0</v>
      </c>
      <c r="H13" s="40">
        <f>F13+G13</f>
        <v>0</v>
      </c>
      <c r="I13" s="40">
        <v>0</v>
      </c>
      <c r="J13" s="40">
        <f t="shared" ref="J13:J15" si="3">H13+I13</f>
        <v>0</v>
      </c>
      <c r="K13" s="40">
        <v>0</v>
      </c>
      <c r="L13" s="40">
        <f>J13</f>
        <v>0</v>
      </c>
      <c r="M13" s="47">
        <v>0</v>
      </c>
      <c r="N13" s="47">
        <f t="shared" si="1"/>
        <v>0</v>
      </c>
      <c r="O13" s="47">
        <v>78400</v>
      </c>
      <c r="P13" s="47">
        <f t="shared" si="0"/>
        <v>78400</v>
      </c>
    </row>
    <row r="14" spans="1:16" s="57" customFormat="1" ht="52.8" x14ac:dyDescent="0.25">
      <c r="A14" s="58" t="s">
        <v>116</v>
      </c>
      <c r="B14" s="40">
        <v>-72330.399999999994</v>
      </c>
      <c r="C14" s="40">
        <v>-62000.2</v>
      </c>
      <c r="D14" s="40">
        <f>B14+C14</f>
        <v>-134330.59999999998</v>
      </c>
      <c r="E14" s="40">
        <v>0</v>
      </c>
      <c r="F14" s="40">
        <f t="shared" si="2"/>
        <v>-134330.59999999998</v>
      </c>
      <c r="G14" s="40">
        <v>0</v>
      </c>
      <c r="H14" s="40">
        <f>F14+G14</f>
        <v>-134330.59999999998</v>
      </c>
      <c r="I14" s="40"/>
      <c r="J14" s="40">
        <f t="shared" si="3"/>
        <v>-134330.59999999998</v>
      </c>
      <c r="K14" s="40">
        <v>0</v>
      </c>
      <c r="L14" s="40">
        <f>J14</f>
        <v>-134330.59999999998</v>
      </c>
      <c r="M14" s="47">
        <v>0</v>
      </c>
      <c r="N14" s="47">
        <f t="shared" si="1"/>
        <v>-134330.59999999998</v>
      </c>
      <c r="O14" s="47">
        <v>-2177.7800000000002</v>
      </c>
      <c r="P14" s="47">
        <f t="shared" si="0"/>
        <v>-136508.37999999998</v>
      </c>
    </row>
    <row r="15" spans="1:16" s="57" customFormat="1" ht="30.6" customHeight="1" x14ac:dyDescent="0.25">
      <c r="A15" s="52" t="s">
        <v>39</v>
      </c>
      <c r="B15" s="60">
        <v>6530.4</v>
      </c>
      <c r="C15" s="60">
        <v>71246.600000000006</v>
      </c>
      <c r="D15" s="60">
        <f>B15+C15</f>
        <v>77777</v>
      </c>
      <c r="E15" s="60">
        <v>0</v>
      </c>
      <c r="F15" s="60">
        <f t="shared" si="2"/>
        <v>77777</v>
      </c>
      <c r="G15" s="60">
        <v>0</v>
      </c>
      <c r="H15" s="60">
        <f t="shared" ref="H15" si="4">F15+G15</f>
        <v>77777</v>
      </c>
      <c r="I15" s="60"/>
      <c r="J15" s="60">
        <f t="shared" si="3"/>
        <v>77777</v>
      </c>
      <c r="K15" s="60">
        <v>0</v>
      </c>
      <c r="L15" s="60">
        <f t="shared" ref="L15" si="5">J15+K15</f>
        <v>77777</v>
      </c>
      <c r="M15" s="35">
        <v>0</v>
      </c>
      <c r="N15" s="35">
        <f t="shared" si="1"/>
        <v>77777</v>
      </c>
      <c r="O15" s="35">
        <v>0</v>
      </c>
      <c r="P15" s="35">
        <f t="shared" si="0"/>
        <v>77777</v>
      </c>
    </row>
    <row r="16" spans="1:16" s="9" customFormat="1" ht="39.6" x14ac:dyDescent="0.25">
      <c r="A16" s="52" t="s">
        <v>122</v>
      </c>
      <c r="B16" s="35">
        <f>B17+B18</f>
        <v>-2200</v>
      </c>
      <c r="C16" s="35">
        <f>C17+C18</f>
        <v>450</v>
      </c>
      <c r="D16" s="35">
        <f>B16+C16</f>
        <v>-1750</v>
      </c>
      <c r="E16" s="35">
        <v>0</v>
      </c>
      <c r="F16" s="35">
        <f>F17+F18</f>
        <v>-1750</v>
      </c>
      <c r="G16" s="35">
        <f>G17+G18</f>
        <v>275.39999999999998</v>
      </c>
      <c r="H16" s="35">
        <f>F16+G16</f>
        <v>-1474.6</v>
      </c>
      <c r="I16" s="35">
        <v>0</v>
      </c>
      <c r="J16" s="35">
        <f>H16+I16</f>
        <v>-1474.6</v>
      </c>
      <c r="K16" s="35">
        <f>K17+K18</f>
        <v>-2800</v>
      </c>
      <c r="L16" s="35">
        <f>J16+K16</f>
        <v>-4274.6000000000004</v>
      </c>
      <c r="M16" s="35">
        <v>0</v>
      </c>
      <c r="N16" s="35">
        <f t="shared" si="1"/>
        <v>-4274.6000000000004</v>
      </c>
      <c r="O16" s="35">
        <f>O17+O18</f>
        <v>227.9</v>
      </c>
      <c r="P16" s="35">
        <f>N16+O16</f>
        <v>-4046.7000000000003</v>
      </c>
    </row>
    <row r="17" spans="1:16" ht="66" x14ac:dyDescent="0.25">
      <c r="A17" s="58" t="s">
        <v>123</v>
      </c>
      <c r="B17" s="36">
        <v>-2500</v>
      </c>
      <c r="C17" s="36">
        <v>0</v>
      </c>
      <c r="D17" s="36">
        <f>B17+C17</f>
        <v>-2500</v>
      </c>
      <c r="E17" s="36">
        <v>0</v>
      </c>
      <c r="F17" s="36">
        <v>-2500</v>
      </c>
      <c r="G17" s="36">
        <v>0</v>
      </c>
      <c r="H17" s="36">
        <v>-2500</v>
      </c>
      <c r="I17" s="36">
        <v>0</v>
      </c>
      <c r="J17" s="36">
        <f>H17+I17</f>
        <v>-2500</v>
      </c>
      <c r="K17" s="36">
        <v>-2800</v>
      </c>
      <c r="L17" s="36">
        <f t="shared" ref="L17:L18" si="6">J17+K17</f>
        <v>-5300</v>
      </c>
      <c r="M17" s="36">
        <v>0</v>
      </c>
      <c r="N17" s="36">
        <f t="shared" si="1"/>
        <v>-5300</v>
      </c>
      <c r="O17" s="36">
        <v>200</v>
      </c>
      <c r="P17" s="36">
        <f>N17+O17</f>
        <v>-5100</v>
      </c>
    </row>
    <row r="18" spans="1:16" ht="79.2" x14ac:dyDescent="0.25">
      <c r="A18" s="58" t="s">
        <v>124</v>
      </c>
      <c r="B18" s="36">
        <v>300</v>
      </c>
      <c r="C18" s="36">
        <v>450</v>
      </c>
      <c r="D18" s="36">
        <f>B18+C18</f>
        <v>750</v>
      </c>
      <c r="E18" s="36">
        <v>0</v>
      </c>
      <c r="F18" s="36">
        <v>750</v>
      </c>
      <c r="G18" s="36">
        <v>275.39999999999998</v>
      </c>
      <c r="H18" s="36">
        <f>F18+G18</f>
        <v>1025.4000000000001</v>
      </c>
      <c r="I18" s="36">
        <v>0</v>
      </c>
      <c r="J18" s="36">
        <f>H18+I18</f>
        <v>1025.4000000000001</v>
      </c>
      <c r="K18" s="36">
        <v>0</v>
      </c>
      <c r="L18" s="36">
        <f t="shared" si="6"/>
        <v>1025.4000000000001</v>
      </c>
      <c r="M18" s="36">
        <v>0</v>
      </c>
      <c r="N18" s="36">
        <f t="shared" si="1"/>
        <v>1025.4000000000001</v>
      </c>
      <c r="O18" s="36">
        <v>27.9</v>
      </c>
      <c r="P18" s="36">
        <f>N18+O18</f>
        <v>1053.3000000000002</v>
      </c>
    </row>
  </sheetData>
  <customSheetViews>
    <customSheetView guid="{7E57BABF-6F8C-4E26-A3F1-A6DB608DBA99}">
      <selection activeCell="B15" sqref="B15"/>
      <pageMargins left="0.7" right="0.7" top="0.75" bottom="0.75" header="0.3" footer="0.3"/>
      <pageSetup paperSize="9" orientation="portrait" r:id="rId1"/>
    </customSheetView>
  </customSheetViews>
  <mergeCells count="26">
    <mergeCell ref="M3:M4"/>
    <mergeCell ref="N3:N4"/>
    <mergeCell ref="A1:M1"/>
    <mergeCell ref="M5:N5"/>
    <mergeCell ref="O5:P5"/>
    <mergeCell ref="O2:P2"/>
    <mergeCell ref="O3:O4"/>
    <mergeCell ref="P3:P4"/>
    <mergeCell ref="K3:K4"/>
    <mergeCell ref="L3:L4"/>
    <mergeCell ref="A7:P7"/>
    <mergeCell ref="J3:J4"/>
    <mergeCell ref="F3:F4"/>
    <mergeCell ref="C3:C4"/>
    <mergeCell ref="D3:D4"/>
    <mergeCell ref="E3:E4"/>
    <mergeCell ref="I3:I4"/>
    <mergeCell ref="G3:G4"/>
    <mergeCell ref="H3:H4"/>
    <mergeCell ref="A3:A5"/>
    <mergeCell ref="B3:B5"/>
    <mergeCell ref="C5:D5"/>
    <mergeCell ref="E5:F5"/>
    <mergeCell ref="G5:H5"/>
    <mergeCell ref="I5:J5"/>
    <mergeCell ref="K5:L5"/>
  </mergeCells>
  <pageMargins left="0.19685039370078741" right="0.19685039370078741" top="0.39370078740157483" bottom="0.39370078740157483" header="0.31496062992125984" footer="0.31496062992125984"/>
  <pageSetup paperSize="9" scale="7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Доходы</vt:lpstr>
      <vt:lpstr>Расходы</vt:lpstr>
      <vt:lpstr>Источ.дефицита</vt:lpstr>
      <vt:lpstr>Доходы!Область_печати</vt:lpstr>
    </vt:vector>
  </TitlesOfParts>
  <Company>Департамент финансов автономного округа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Марон Надежда Николаевна</dc:creator>
  <cp:lastModifiedBy>KushnerikEG</cp:lastModifiedBy>
  <cp:lastPrinted>2025-02-20T05:20:09Z</cp:lastPrinted>
  <dcterms:created xsi:type="dcterms:W3CDTF">2016-03-30T12:13:52Z</dcterms:created>
  <dcterms:modified xsi:type="dcterms:W3CDTF">2025-02-27T11:31:03Z</dcterms:modified>
</cp:coreProperties>
</file>